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arpansaonline-my.sharepoint.com/personal/toby_beveridge_arpansa_gov_au/Documents/Documents/My Documents/Reports/website/2023 website update/"/>
    </mc:Choice>
  </mc:AlternateContent>
  <xr:revisionPtr revIDLastSave="42" documentId="8_{98138F95-EF05-416C-BB46-FB29C10358B5}" xr6:coauthVersionLast="47" xr6:coauthVersionMax="47" xr10:uidLastSave="{2D3BC730-F96B-4166-8F54-1DB8C0404FA5}"/>
  <bookViews>
    <workbookView xWindow="28680" yWindow="-120" windowWidth="29040" windowHeight="15840" xr2:uid="{00000000-000D-0000-FFFF-FFFF00000000}"/>
  </bookViews>
  <sheets>
    <sheet name="Instructions" sheetId="4" r:id="rId1"/>
    <sheet name="PET - weight corrected DRL" sheetId="7" r:id="rId2"/>
    <sheet name="Multimodality CT" sheetId="8" r:id="rId3"/>
    <sheet name="General NM" sheetId="9" r:id="rId4"/>
    <sheet name="PET" sheetId="10" r:id="rId5"/>
    <sheet name="DRLs" sheetId="3" r:id="rId6"/>
  </sheets>
  <definedNames>
    <definedName name="Cardiac">DRLs!$B$3:$B$14</definedName>
    <definedName name="CT_for_NM">DRLs!$B$86:$B$92</definedName>
    <definedName name="CT_for_PET">DRLs!$D$97:$D$99</definedName>
    <definedName name="Endocrine">DRLs!$B$15:$B$18</definedName>
    <definedName name="Gastrointestinal">DRLs!$B$19:$B$27</definedName>
    <definedName name="Genitourinary">DRLs!$B$28:$B$33</definedName>
    <definedName name="Haematological">DRLs!$B$34:$B$36</definedName>
    <definedName name="Hepatobiliary">DRLs!$B$37:$B$40</definedName>
    <definedName name="Infection">DRLs!$B$41:$B$42</definedName>
    <definedName name="Lacrimal">DRLs!$B$43</definedName>
    <definedName name="Lymphatic">DRLs!$B$43</definedName>
    <definedName name="Lymphoscintigraphy">DRLs!$B$44</definedName>
    <definedName name="Nervous_system">DRLs!$B$45:$B$49</definedName>
    <definedName name="NM">DRLs!$L$3:$L$17</definedName>
    <definedName name="Non_imaging">DRLs!$B$64:$B$70</definedName>
    <definedName name="Oncology">DRLs!$B$50:$B$58</definedName>
    <definedName name="PET">DRLs!$B$77:$B$78</definedName>
    <definedName name="Pulmonary">DRLs!$B$59</definedName>
    <definedName name="Skeletal">DRLs!$B$60:$B$61</definedName>
    <definedName name="Splenic">DRLs!$B$62:$B$63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8" l="1"/>
  <c r="D34" i="8"/>
  <c r="D32" i="10" l="1"/>
  <c r="C32" i="10"/>
  <c r="A1" i="10"/>
  <c r="D34" i="9"/>
  <c r="C34" i="9"/>
  <c r="A1" i="9"/>
  <c r="E34" i="8"/>
  <c r="A1" i="8"/>
  <c r="C26" i="7" l="1"/>
  <c r="E26" i="7" s="1"/>
  <c r="C25" i="7"/>
  <c r="E25" i="7" s="1"/>
  <c r="C24" i="7"/>
  <c r="E24" i="7" s="1"/>
  <c r="C23" i="7"/>
  <c r="E23" i="7" s="1"/>
  <c r="C22" i="7"/>
  <c r="E22" i="7" s="1"/>
  <c r="C21" i="7"/>
  <c r="E21" i="7" s="1"/>
  <c r="C20" i="7"/>
  <c r="E20" i="7" s="1"/>
  <c r="C19" i="7"/>
  <c r="E19" i="7" s="1"/>
  <c r="C18" i="7"/>
  <c r="E18" i="7" s="1"/>
  <c r="C17" i="7"/>
  <c r="E17" i="7" s="1"/>
  <c r="C16" i="7"/>
  <c r="E16" i="7" s="1"/>
  <c r="C15" i="7"/>
  <c r="E15" i="7" s="1"/>
  <c r="C14" i="7"/>
  <c r="E14" i="7" s="1"/>
  <c r="C13" i="7"/>
  <c r="E13" i="7" s="1"/>
  <c r="C12" i="7"/>
  <c r="E12" i="7" s="1"/>
  <c r="C11" i="7"/>
  <c r="E11" i="7" s="1"/>
  <c r="C10" i="7"/>
  <c r="E10" i="7" s="1"/>
  <c r="C9" i="7"/>
  <c r="E9" i="7" s="1"/>
  <c r="C8" i="7"/>
  <c r="E8" i="7" s="1"/>
  <c r="C7" i="7"/>
  <c r="E7" i="7" s="1"/>
  <c r="B82" i="3"/>
  <c r="B87" i="3"/>
  <c r="B88" i="3"/>
  <c r="B89" i="3"/>
  <c r="B90" i="3"/>
  <c r="B91" i="3"/>
  <c r="B92" i="3"/>
  <c r="B86" i="3"/>
  <c r="B77" i="3"/>
  <c r="B78" i="3"/>
  <c r="B76"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3" i="3"/>
  <c r="B7" i="10" l="1"/>
  <c r="B9" i="10"/>
  <c r="B8" i="10"/>
  <c r="B10" i="8"/>
  <c r="B9" i="8"/>
  <c r="B11" i="8"/>
  <c r="B11" i="9"/>
  <c r="B10" i="9"/>
  <c r="B9" i="9"/>
  <c r="E27" i="7"/>
</calcChain>
</file>

<file path=xl/sharedStrings.xml><?xml version="1.0" encoding="utf-8"?>
<sst xmlns="http://schemas.openxmlformats.org/spreadsheetml/2006/main" count="486" uniqueCount="200">
  <si>
    <t>Category</t>
  </si>
  <si>
    <t>Procedure Name</t>
  </si>
  <si>
    <t>Nuclide</t>
  </si>
  <si>
    <t>Chemical Form</t>
  </si>
  <si>
    <t>Route of Admin.</t>
  </si>
  <si>
    <r>
      <t>25</t>
    </r>
    <r>
      <rPr>
        <vertAlign val="superscript"/>
        <sz val="11"/>
        <color rgb="FFFFFFFF"/>
        <rFont val="Calibri"/>
        <family val="2"/>
        <scheme val="minor"/>
      </rPr>
      <t xml:space="preserve">th </t>
    </r>
    <r>
      <rPr>
        <sz val="11"/>
        <color rgb="FFFFFFFF"/>
        <rFont val="Calibri"/>
        <family val="2"/>
        <scheme val="minor"/>
      </rPr>
      <t>percentile</t>
    </r>
  </si>
  <si>
    <t>Median</t>
  </si>
  <si>
    <t>DRL</t>
  </si>
  <si>
    <t>Cardiac</t>
  </si>
  <si>
    <t>Cardiac first pass</t>
  </si>
  <si>
    <t>Tc-99m</t>
  </si>
  <si>
    <t>Pertechnetate , Red cells</t>
  </si>
  <si>
    <t>IV</t>
  </si>
  <si>
    <t>Cardiac L/R shunt</t>
  </si>
  <si>
    <t>Pertechnetate</t>
  </si>
  <si>
    <t>IV bolus</t>
  </si>
  <si>
    <t>Cardiac R/L shunt</t>
  </si>
  <si>
    <t>MAA</t>
  </si>
  <si>
    <t xml:space="preserve">Gated blood pool scan </t>
  </si>
  <si>
    <t>Red cells</t>
  </si>
  <si>
    <t>Myocardial hot spot</t>
  </si>
  <si>
    <t>PYP</t>
  </si>
  <si>
    <t>MPI - Rest</t>
  </si>
  <si>
    <t>Tl-201</t>
  </si>
  <si>
    <t>Chloride</t>
  </si>
  <si>
    <t>MPI - Stress</t>
  </si>
  <si>
    <t>MPI - Reinjection</t>
  </si>
  <si>
    <t>MPI - Single phase</t>
  </si>
  <si>
    <t xml:space="preserve">Tc-99m </t>
  </si>
  <si>
    <t>Tetrofosmin , MIBI</t>
  </si>
  <si>
    <t>MPI - 1 day rest + stress</t>
  </si>
  <si>
    <t>MPI - 1 day rest (201Tl )/stress (99mTc)</t>
  </si>
  <si>
    <t>Endocrine</t>
  </si>
  <si>
    <t>Parathyroid</t>
  </si>
  <si>
    <t>Parathyroid subtraction</t>
  </si>
  <si>
    <t>Thyroid</t>
  </si>
  <si>
    <t>I-123</t>
  </si>
  <si>
    <t>Iodide</t>
  </si>
  <si>
    <t>Gastrointestinal</t>
  </si>
  <si>
    <t>Blood loss</t>
  </si>
  <si>
    <t>Colonic transit</t>
  </si>
  <si>
    <t>Ga-67</t>
  </si>
  <si>
    <t>Citrate</t>
  </si>
  <si>
    <t>Oral</t>
  </si>
  <si>
    <t>Gastric emptying</t>
  </si>
  <si>
    <t>Colloid, DTPA</t>
  </si>
  <si>
    <t>Oesophageal reflux</t>
  </si>
  <si>
    <t>Oesophageal transit</t>
  </si>
  <si>
    <t>Small bowel transit</t>
  </si>
  <si>
    <t>Meckel’s diverticulum</t>
  </si>
  <si>
    <t>Salivary glands</t>
  </si>
  <si>
    <t>Genitourinary</t>
  </si>
  <si>
    <t>Renal cystogram</t>
  </si>
  <si>
    <t>Bladder</t>
  </si>
  <si>
    <t>Renal scan</t>
  </si>
  <si>
    <t>DMSA</t>
  </si>
  <si>
    <t>DTPA</t>
  </si>
  <si>
    <t>MAG3</t>
  </si>
  <si>
    <t>Renal transplant</t>
  </si>
  <si>
    <t>DTPA, MAG3</t>
  </si>
  <si>
    <t>Testicular scan</t>
  </si>
  <si>
    <t>Haematological</t>
  </si>
  <si>
    <t>Arterial infusion</t>
  </si>
  <si>
    <t>Intra-arterial</t>
  </si>
  <si>
    <t xml:space="preserve">Le Veen shunt </t>
  </si>
  <si>
    <t>Colloid</t>
  </si>
  <si>
    <t>Intra-peritoneal</t>
  </si>
  <si>
    <t>Venogram</t>
  </si>
  <si>
    <t>Hepatobiliary</t>
  </si>
  <si>
    <t>HIDA, DISIDA, DIDA</t>
  </si>
  <si>
    <t>Liver blood flow</t>
  </si>
  <si>
    <t xml:space="preserve">Liver/spleen </t>
  </si>
  <si>
    <t xml:space="preserve">Liver transplant </t>
  </si>
  <si>
    <t>HIDA, DISIDA</t>
  </si>
  <si>
    <t>Infection</t>
  </si>
  <si>
    <t xml:space="preserve">Infection </t>
  </si>
  <si>
    <t>WBC-colloid, WBC-HMPAO</t>
  </si>
  <si>
    <t>Lacrimal</t>
  </si>
  <si>
    <t>Lacrimal drainage</t>
  </si>
  <si>
    <t>Eye drops</t>
  </si>
  <si>
    <t>Lymphatic</t>
  </si>
  <si>
    <t>Lymphoscintigraphy</t>
  </si>
  <si>
    <t>Nanocolloid</t>
  </si>
  <si>
    <t>Perilesional</t>
  </si>
  <si>
    <t>Brain</t>
  </si>
  <si>
    <t>HMPAO, ECD</t>
  </si>
  <si>
    <t>CSF leak</t>
  </si>
  <si>
    <t>In-111</t>
  </si>
  <si>
    <t>Intrathecal</t>
  </si>
  <si>
    <t>CSF shunt patency</t>
  </si>
  <si>
    <t>Pertechnetate, DTPA</t>
  </si>
  <si>
    <t>Cisternal</t>
  </si>
  <si>
    <t>Oncology</t>
  </si>
  <si>
    <t>Somatostatin receptors</t>
  </si>
  <si>
    <t>Octreotide</t>
  </si>
  <si>
    <t>Thyroid - wb scan for Ca</t>
  </si>
  <si>
    <t>I-131</t>
  </si>
  <si>
    <t xml:space="preserve">Tumour </t>
  </si>
  <si>
    <t>Tumour</t>
  </si>
  <si>
    <t>MIBG</t>
  </si>
  <si>
    <t>IV infusion</t>
  </si>
  <si>
    <t>MIBI</t>
  </si>
  <si>
    <t>[V]-DMSA</t>
  </si>
  <si>
    <t>Pulmonary</t>
  </si>
  <si>
    <t>Lung perfusion</t>
  </si>
  <si>
    <t>Skeletal</t>
  </si>
  <si>
    <t>Bone marrow</t>
  </si>
  <si>
    <t>Colloid, nanocolloid</t>
  </si>
  <si>
    <t>Bone scan</t>
  </si>
  <si>
    <t>MDP, HDP</t>
  </si>
  <si>
    <t>Splenic</t>
  </si>
  <si>
    <t>Liver/spleen - see Hepatobiliary</t>
  </si>
  <si>
    <t xml:space="preserve">Spleen </t>
  </si>
  <si>
    <t>Denatured RBCs</t>
  </si>
  <si>
    <t>Non_imaging</t>
  </si>
  <si>
    <t>Breath test</t>
  </si>
  <si>
    <t>C-14</t>
  </si>
  <si>
    <t>Urea</t>
  </si>
  <si>
    <t>GIT blood loss</t>
  </si>
  <si>
    <t>Cr-51</t>
  </si>
  <si>
    <t>Plasma volume</t>
  </si>
  <si>
    <t>I-125</t>
  </si>
  <si>
    <t>HSA</t>
  </si>
  <si>
    <t>Red cell survival</t>
  </si>
  <si>
    <t>Red cell volume</t>
  </si>
  <si>
    <t>Renal GFR</t>
  </si>
  <si>
    <t>EDTA</t>
  </si>
  <si>
    <t xml:space="preserve">Category  </t>
  </si>
  <si>
    <t>Region</t>
  </si>
  <si>
    <r>
      <t>25</t>
    </r>
    <r>
      <rPr>
        <vertAlign val="superscript"/>
        <sz val="11"/>
        <color rgb="FFFFFFFF"/>
        <rFont val="Calibri"/>
        <family val="2"/>
        <scheme val="minor"/>
      </rPr>
      <t>th</t>
    </r>
    <r>
      <rPr>
        <sz val="11"/>
        <color rgb="FFFFFFFF"/>
        <rFont val="Calibri"/>
        <family val="2"/>
        <scheme val="minor"/>
      </rPr>
      <t xml:space="preserve"> Percentile (mGy.cm)</t>
    </r>
  </si>
  <si>
    <t>Median (mGy.cm)</t>
  </si>
  <si>
    <t>DRL (mGy.cm)</t>
  </si>
  <si>
    <t xml:space="preserve">Cardiac </t>
  </si>
  <si>
    <t>Chest</t>
  </si>
  <si>
    <t>Lymphatic (Breast Ca.)</t>
  </si>
  <si>
    <t>Neurological</t>
  </si>
  <si>
    <t>Neck/Chest</t>
  </si>
  <si>
    <t>Axial</t>
  </si>
  <si>
    <t>Axial (2 bed)</t>
  </si>
  <si>
    <t>PET</t>
  </si>
  <si>
    <t>Pharmaceutical</t>
  </si>
  <si>
    <t>(MBq)</t>
  </si>
  <si>
    <t>F-18 FDG</t>
  </si>
  <si>
    <t>Body (weight corrected)</t>
  </si>
  <si>
    <t>2.5 x kg + 75</t>
  </si>
  <si>
    <t>2.5 x kg + 100</t>
  </si>
  <si>
    <t>2.5 x kg + 125</t>
  </si>
  <si>
    <r>
      <t>For information purposes only</t>
    </r>
    <r>
      <rPr>
        <sz val="11"/>
        <color theme="1"/>
        <rFont val="Calibri"/>
        <family val="2"/>
        <scheme val="minor"/>
      </rPr>
      <t>, the Ga-68 percentiles are shown below.</t>
    </r>
  </si>
  <si>
    <r>
      <t>25</t>
    </r>
    <r>
      <rPr>
        <vertAlign val="superscript"/>
        <sz val="11"/>
        <color rgb="FFFFFFFF"/>
        <rFont val="Calibri"/>
        <family val="2"/>
        <scheme val="minor"/>
      </rPr>
      <t>th</t>
    </r>
    <r>
      <rPr>
        <sz val="11"/>
        <color rgb="FFFFFFFF"/>
        <rFont val="Calibri"/>
        <family val="2"/>
        <scheme val="minor"/>
      </rPr>
      <t xml:space="preserve"> percentile</t>
    </r>
  </si>
  <si>
    <r>
      <t>75</t>
    </r>
    <r>
      <rPr>
        <vertAlign val="superscript"/>
        <sz val="11"/>
        <color rgb="FFFFFFFF"/>
        <rFont val="Calibri"/>
        <family val="2"/>
        <scheme val="minor"/>
      </rPr>
      <t>th</t>
    </r>
    <r>
      <rPr>
        <sz val="11"/>
        <color rgb="FFFFFFFF"/>
        <rFont val="Calibri"/>
        <family val="2"/>
        <scheme val="minor"/>
      </rPr>
      <t xml:space="preserve"> percentile</t>
    </r>
  </si>
  <si>
    <t>Ga-68</t>
  </si>
  <si>
    <t>Dotatate/PSMA</t>
  </si>
  <si>
    <t>PET CT</t>
  </si>
  <si>
    <r>
      <t xml:space="preserve">The DRLs below are for CT scans conducted for the purposes of </t>
    </r>
    <r>
      <rPr>
        <b/>
        <sz val="11"/>
        <color theme="1"/>
        <rFont val="Calibri"/>
        <family val="2"/>
        <scheme val="minor"/>
      </rPr>
      <t>attenuation correction or localisation</t>
    </r>
    <r>
      <rPr>
        <sz val="11"/>
        <color theme="1"/>
        <rFont val="Calibri"/>
        <family val="2"/>
        <scheme val="minor"/>
      </rPr>
      <t xml:space="preserve"> in conjunction with a PET scan.</t>
    </r>
  </si>
  <si>
    <r>
      <t>25</t>
    </r>
    <r>
      <rPr>
        <vertAlign val="superscript"/>
        <sz val="11"/>
        <color rgb="FFFFFFFF"/>
        <rFont val="Calibri"/>
        <family val="2"/>
        <scheme val="minor"/>
      </rPr>
      <t>th</t>
    </r>
    <r>
      <rPr>
        <sz val="11"/>
        <color rgb="FFFFFFFF"/>
        <rFont val="Calibri"/>
        <family val="2"/>
        <scheme val="minor"/>
      </rPr>
      <t xml:space="preserve"> percentile (mGy.cm)</t>
    </r>
  </si>
  <si>
    <r>
      <t>50</t>
    </r>
    <r>
      <rPr>
        <vertAlign val="superscript"/>
        <sz val="11"/>
        <color rgb="FFFFFFFF"/>
        <rFont val="Calibri"/>
        <family val="2"/>
        <scheme val="minor"/>
      </rPr>
      <t>th</t>
    </r>
    <r>
      <rPr>
        <sz val="11"/>
        <color rgb="FFFFFFFF"/>
        <rFont val="Calibri"/>
        <family val="2"/>
        <scheme val="minor"/>
      </rPr>
      <t xml:space="preserve"> percentile (mGy.cm)</t>
    </r>
  </si>
  <si>
    <t>PET/CT</t>
  </si>
  <si>
    <t>Head/Brain</t>
  </si>
  <si>
    <t>Whole body (Eyes - Thighs)</t>
  </si>
  <si>
    <t>Whole body (Vertex - Toes)</t>
  </si>
  <si>
    <t>NM/CT</t>
  </si>
  <si>
    <t>Patient</t>
  </si>
  <si>
    <t>DRL (for weight)</t>
  </si>
  <si>
    <t>Under DRL</t>
  </si>
  <si>
    <t>Weight (kg)</t>
  </si>
  <si>
    <t>Administered activity (MBq)</t>
  </si>
  <si>
    <t>Modality:</t>
  </si>
  <si>
    <t>DRL:</t>
  </si>
  <si>
    <t>Date:</t>
  </si>
  <si>
    <t>Camera/Room:</t>
  </si>
  <si>
    <t>Scan:</t>
  </si>
  <si>
    <t>Nervous_system</t>
  </si>
  <si>
    <t>Category:</t>
  </si>
  <si>
    <t>Median:</t>
  </si>
  <si>
    <t>25th percentile:</t>
  </si>
  <si>
    <t>PET - Whole Body Scan (Weight Corrected DRL)</t>
  </si>
  <si>
    <t>Body</t>
  </si>
  <si>
    <t>Weight (kg) - optional</t>
  </si>
  <si>
    <t>DLP (mGy.cm)</t>
  </si>
  <si>
    <t>CTDIvol (mGy) - optional</t>
  </si>
  <si>
    <t>Scan region - optional</t>
  </si>
  <si>
    <t>To make data entry easier, the fields that require user attention have been colour coded as follows:</t>
  </si>
  <si>
    <t>requires user input a value</t>
  </si>
  <si>
    <t>contains data calculated by spreadsheet</t>
  </si>
  <si>
    <t>25th:</t>
  </si>
  <si>
    <t>To add extra surveys copy the appropriate template tab:</t>
  </si>
  <si>
    <t>1. Right click on the desired tab and select "Move or Copy…"</t>
  </si>
  <si>
    <t>2. Select "Create a copy" and click OK</t>
  </si>
  <si>
    <t>If you have any queries regarding the survey process, or wish to provide comment on these templates, please contact ARPANSA via:</t>
  </si>
  <si>
    <t>ndrld@arpansa.gov.au</t>
  </si>
  <si>
    <t>1800 033 972</t>
  </si>
  <si>
    <t xml:space="preserve">  </t>
  </si>
  <si>
    <t>Instructions</t>
  </si>
  <si>
    <t xml:space="preserve">If feasible, we recommend that 20 patients be surveyed for each protocol. For weight-corrected whole-body PET,  the number of patients administered a dose below the DRL should be calculated. For other scans, the median dose delivered (in terms of MBq or mGy.cm) should be compared to the DRL.  For CT studies, the inclusion of patient weight is optional - likewise the CTDIvol and scan region. Please note that no plot will be generated if patient weight isn't provided. </t>
  </si>
  <si>
    <t xml:space="preserve"> requires user select from drop down list</t>
  </si>
  <si>
    <t>This template is provided to aid facilities conduct dose surveys of nuclear medicine and PET procedures. It is intended for use for the CT component of multimodality imaging and for the administration of radioisotopes where  the amount of pharmaceutical delivered is varied depending on body habitus (for example via weight or body mass index). Note that using this template is not compulsory.</t>
  </si>
  <si>
    <t>contains the value to be compared to the DRL (changes colour depending on whether value is above or below the DRL)</t>
  </si>
  <si>
    <t>You can then rename the tab to make it more readable. You should keep a copy of each survey completed as proof of compliance with RPS C-5, Section 3.2.15.</t>
  </si>
  <si>
    <t>Percentage under DRL:</t>
  </si>
  <si>
    <t>This spreadsheet compares doses against the DRLs that were superseded in July 2023. See www.arpansa.gov.au/ndrls for the updated DRL comparison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</si>
</sst>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sz val="11"/>
      <color rgb="FFFFFFFF"/>
      <name val="Calibri"/>
      <family val="2"/>
      <scheme val="minor"/>
    </font>
    <font>
      <vertAlign val="superscript"/>
      <sz val="11"/>
      <color rgb="FFFFFFFF"/>
      <name val="Calibri"/>
      <family val="2"/>
      <scheme val="minor"/>
    </font>
    <font>
      <b/>
      <sz val="11"/>
      <color rgb="FF000000"/>
      <name val="Calibri"/>
      <family val="2"/>
      <scheme val="minor"/>
    </font>
    <font>
      <sz val="11"/>
      <color rgb="FF000000"/>
      <name val="Calibri"/>
      <family val="2"/>
      <scheme val="minor"/>
    </font>
    <font>
      <sz val="11"/>
      <color rgb="FF9C6500"/>
      <name val="Calibri"/>
      <family val="2"/>
      <scheme val="minor"/>
    </font>
    <font>
      <sz val="18"/>
      <color theme="3"/>
      <name val="Calibri"/>
      <family val="2"/>
      <scheme val="minor"/>
    </font>
    <font>
      <sz val="11"/>
      <name val="Calibri"/>
      <family val="2"/>
      <scheme val="minor"/>
    </font>
    <font>
      <sz val="16"/>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rgb="FF4F81BD"/>
        <bgColor indexed="64"/>
      </patternFill>
    </fill>
    <fill>
      <patternFill patternType="solid">
        <fgColor rgb="FFF2F2F2"/>
        <bgColor indexed="64"/>
      </patternFill>
    </fill>
    <fill>
      <patternFill patternType="solid">
        <fgColor rgb="FFFFEB9C"/>
      </patternFill>
    </fill>
    <fill>
      <patternFill patternType="solid">
        <fgColor theme="2"/>
        <bgColor indexed="64"/>
      </patternFill>
    </fill>
    <fill>
      <patternFill patternType="solid">
        <fgColor rgb="FFEAF0F6"/>
        <bgColor indexed="64"/>
      </patternFill>
    </fill>
    <fill>
      <patternFill patternType="solid">
        <fgColor theme="0"/>
        <bgColor indexed="64"/>
      </patternFill>
    </fill>
  </fills>
  <borders count="41">
    <border>
      <left/>
      <right/>
      <top/>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style="medium">
        <color rgb="FF4F81BD"/>
      </right>
      <top style="medium">
        <color rgb="FF4F81BD"/>
      </top>
      <bottom/>
      <diagonal/>
    </border>
    <border>
      <left/>
      <right/>
      <top/>
      <bottom style="medium">
        <color rgb="FFDBE5F1"/>
      </bottom>
      <diagonal/>
    </border>
    <border>
      <left/>
      <right style="medium">
        <color rgb="FF4F81BD"/>
      </right>
      <top/>
      <bottom style="medium">
        <color rgb="FFDBE5F1"/>
      </bottom>
      <diagonal/>
    </border>
    <border>
      <left style="medium">
        <color rgb="FF4F81BD"/>
      </left>
      <right style="medium">
        <color rgb="FF4F81BD"/>
      </right>
      <top/>
      <bottom/>
      <diagonal/>
    </border>
    <border>
      <left style="medium">
        <color rgb="FF4F81BD"/>
      </left>
      <right/>
      <top style="medium">
        <color rgb="FFDBE5F1"/>
      </top>
      <bottom/>
      <diagonal/>
    </border>
    <border>
      <left/>
      <right/>
      <top style="medium">
        <color rgb="FFDBE5F1"/>
      </top>
      <bottom/>
      <diagonal/>
    </border>
    <border>
      <left/>
      <right style="medium">
        <color rgb="FF4F81BD"/>
      </right>
      <top/>
      <bottom/>
      <diagonal/>
    </border>
    <border>
      <left style="medium">
        <color rgb="FF4F81BD"/>
      </left>
      <right style="medium">
        <color rgb="FF4F81BD"/>
      </right>
      <top/>
      <bottom style="medium">
        <color rgb="FF4F81BD"/>
      </bottom>
      <diagonal/>
    </border>
    <border>
      <left style="medium">
        <color rgb="FF4F81BD"/>
      </left>
      <right/>
      <top/>
      <bottom style="medium">
        <color rgb="FF4F81BD"/>
      </bottom>
      <diagonal/>
    </border>
    <border>
      <left/>
      <right/>
      <top/>
      <bottom style="medium">
        <color rgb="FF4F81BD"/>
      </bottom>
      <diagonal/>
    </border>
    <border>
      <left/>
      <right style="medium">
        <color rgb="FF4F81BD"/>
      </right>
      <top/>
      <bottom style="medium">
        <color rgb="FF4F81BD"/>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right/>
      <top/>
      <bottom style="medium">
        <color theme="4"/>
      </bottom>
      <diagonal/>
    </border>
    <border>
      <left style="medium">
        <color theme="4"/>
      </left>
      <right/>
      <top style="medium">
        <color theme="4"/>
      </top>
      <bottom/>
      <diagonal/>
    </border>
    <border>
      <left style="medium">
        <color theme="4"/>
      </left>
      <right/>
      <top/>
      <bottom/>
      <diagonal/>
    </border>
    <border>
      <left style="medium">
        <color theme="4"/>
      </left>
      <right/>
      <top/>
      <bottom style="medium">
        <color theme="4"/>
      </bottom>
      <diagonal/>
    </border>
    <border>
      <left/>
      <right/>
      <top style="medium">
        <color theme="4"/>
      </top>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right style="medium">
        <color rgb="FF4F81BD"/>
      </right>
      <top style="medium">
        <color rgb="FF4F81BD"/>
      </top>
      <bottom style="medium">
        <color theme="4"/>
      </bottom>
      <diagonal/>
    </border>
    <border>
      <left/>
      <right/>
      <top style="medium">
        <color rgb="FF4F81BD"/>
      </top>
      <bottom style="medium">
        <color theme="4"/>
      </bottom>
      <diagonal/>
    </border>
    <border>
      <left style="medium">
        <color rgb="FF4F81BD"/>
      </left>
      <right/>
      <top style="medium">
        <color rgb="FF4F81BD"/>
      </top>
      <bottom style="medium">
        <color theme="4"/>
      </bottom>
      <diagonal/>
    </border>
    <border>
      <left/>
      <right style="medium">
        <color rgb="FF4F81BD"/>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bottom/>
      <diagonal/>
    </border>
  </borders>
  <cellStyleXfs count="2">
    <xf numFmtId="0" fontId="0" fillId="0" borderId="0"/>
    <xf numFmtId="0" fontId="6" fillId="4" borderId="0" applyNumberFormat="0" applyBorder="0" applyAlignment="0" applyProtection="0"/>
  </cellStyleXfs>
  <cellXfs count="104">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vertical="center"/>
    </xf>
    <xf numFmtId="0" fontId="5" fillId="3" borderId="5" xfId="0" applyFont="1" applyFill="1" applyBorder="1" applyAlignment="1">
      <alignment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 fillId="2" borderId="16" xfId="0" applyFont="1" applyFill="1" applyBorder="1" applyAlignment="1">
      <alignment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0" xfId="0" applyFont="1" applyAlignment="1">
      <alignment vertical="center"/>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4" fillId="0" borderId="11" xfId="0" applyFont="1" applyBorder="1" applyAlignment="1">
      <alignment vertical="center" wrapText="1"/>
    </xf>
    <xf numFmtId="0" fontId="5" fillId="0" borderId="13" xfId="0" applyFont="1" applyBorder="1" applyAlignment="1">
      <alignment vertical="center" wrapText="1"/>
    </xf>
    <xf numFmtId="0" fontId="5" fillId="0" borderId="2" xfId="0" applyFont="1" applyBorder="1" applyAlignment="1">
      <alignment vertical="center" wrapText="1"/>
    </xf>
    <xf numFmtId="0" fontId="0" fillId="0" borderId="0" xfId="0" applyAlignment="1">
      <alignment vertical="center"/>
    </xf>
    <xf numFmtId="0" fontId="5" fillId="0" borderId="18" xfId="0" applyFont="1" applyBorder="1" applyAlignment="1">
      <alignment horizontal="center" vertical="center" wrapText="1"/>
    </xf>
    <xf numFmtId="0" fontId="1" fillId="0" borderId="19" xfId="0" applyFont="1" applyBorder="1"/>
    <xf numFmtId="0" fontId="1" fillId="0" borderId="20" xfId="0" applyFont="1" applyBorder="1"/>
    <xf numFmtId="0" fontId="1" fillId="0" borderId="21" xfId="0" applyFont="1" applyBorder="1"/>
    <xf numFmtId="0" fontId="4" fillId="0" borderId="19" xfId="0" applyFont="1" applyBorder="1" applyAlignment="1">
      <alignmen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0" xfId="0" applyFont="1" applyBorder="1" applyAlignment="1">
      <alignment vertical="center" wrapText="1"/>
    </xf>
    <xf numFmtId="0" fontId="5" fillId="0" borderId="24" xfId="0" applyFont="1" applyBorder="1" applyAlignment="1">
      <alignment horizontal="center" vertical="center" wrapText="1"/>
    </xf>
    <xf numFmtId="0" fontId="4" fillId="0" borderId="21" xfId="0" applyFont="1" applyBorder="1" applyAlignment="1">
      <alignment vertical="center" wrapText="1"/>
    </xf>
    <xf numFmtId="0" fontId="5" fillId="0" borderId="25" xfId="0" applyFont="1" applyBorder="1" applyAlignment="1">
      <alignment horizontal="center" vertical="center" wrapText="1"/>
    </xf>
    <xf numFmtId="0" fontId="1" fillId="0" borderId="0" xfId="0" applyFont="1"/>
    <xf numFmtId="0" fontId="5" fillId="0" borderId="27" xfId="0" applyFont="1" applyBorder="1" applyAlignment="1">
      <alignment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vertical="center"/>
    </xf>
    <xf numFmtId="0" fontId="5" fillId="0" borderId="18" xfId="0" applyFont="1" applyBorder="1" applyAlignment="1">
      <alignment vertical="center"/>
    </xf>
    <xf numFmtId="0" fontId="5" fillId="0" borderId="29" xfId="0" applyFont="1" applyBorder="1" applyAlignment="1">
      <alignment horizontal="center" vertical="center" wrapText="1"/>
    </xf>
    <xf numFmtId="0" fontId="5" fillId="0" borderId="28" xfId="0" applyFont="1" applyBorder="1" applyAlignment="1">
      <alignment vertical="center" wrapText="1"/>
    </xf>
    <xf numFmtId="0" fontId="5" fillId="0" borderId="27" xfId="0" applyFont="1" applyBorder="1" applyAlignment="1">
      <alignment horizontal="center" vertical="center" wrapText="1"/>
    </xf>
    <xf numFmtId="0" fontId="0" fillId="7" borderId="0" xfId="0" applyFill="1"/>
    <xf numFmtId="0" fontId="0" fillId="7" borderId="31" xfId="0" applyFill="1" applyBorder="1"/>
    <xf numFmtId="0" fontId="0" fillId="7" borderId="32" xfId="0" applyFill="1" applyBorder="1"/>
    <xf numFmtId="0" fontId="0" fillId="7" borderId="33" xfId="0" applyFill="1" applyBorder="1"/>
    <xf numFmtId="0" fontId="0" fillId="7" borderId="34" xfId="0" applyFill="1" applyBorder="1"/>
    <xf numFmtId="0" fontId="0" fillId="7" borderId="0" xfId="0" applyFill="1" applyAlignment="1">
      <alignment horizontal="center"/>
    </xf>
    <xf numFmtId="0" fontId="0" fillId="6" borderId="35" xfId="0" applyFill="1" applyBorder="1" applyAlignment="1">
      <alignment horizontal="center"/>
    </xf>
    <xf numFmtId="0" fontId="0" fillId="5" borderId="35" xfId="0" applyFill="1" applyBorder="1"/>
    <xf numFmtId="0" fontId="0" fillId="6" borderId="36" xfId="0" applyFill="1" applyBorder="1" applyAlignment="1">
      <alignment horizontal="center"/>
    </xf>
    <xf numFmtId="164" fontId="0" fillId="0" borderId="30" xfId="0" applyNumberFormat="1" applyBorder="1"/>
    <xf numFmtId="0" fontId="0" fillId="7" borderId="30" xfId="0" applyFill="1" applyBorder="1"/>
    <xf numFmtId="0" fontId="0" fillId="7" borderId="0" xfId="0" applyFill="1" applyAlignment="1">
      <alignment horizontal="right" indent="1"/>
    </xf>
    <xf numFmtId="0" fontId="0" fillId="7" borderId="0" xfId="0" applyFill="1" applyAlignment="1">
      <alignment horizontal="right" indent="2"/>
    </xf>
    <xf numFmtId="0" fontId="7" fillId="7" borderId="0" xfId="0" applyFont="1" applyFill="1" applyAlignment="1">
      <alignment horizontal="center" vertical="center"/>
    </xf>
    <xf numFmtId="0" fontId="0" fillId="6" borderId="38" xfId="0" applyFill="1" applyBorder="1" applyAlignment="1">
      <alignment horizontal="center"/>
    </xf>
    <xf numFmtId="0" fontId="0" fillId="6" borderId="39" xfId="0" applyFill="1" applyBorder="1" applyAlignment="1">
      <alignment horizontal="center"/>
    </xf>
    <xf numFmtId="0" fontId="8" fillId="6" borderId="35" xfId="0" applyFont="1" applyFill="1" applyBorder="1"/>
    <xf numFmtId="0" fontId="0" fillId="0" borderId="30" xfId="0" applyBorder="1"/>
    <xf numFmtId="0" fontId="0" fillId="7" borderId="31"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6" fillId="4" borderId="30" xfId="1" applyBorder="1"/>
    <xf numFmtId="0" fontId="0" fillId="7" borderId="0" xfId="0" applyFill="1" applyAlignment="1">
      <alignment wrapText="1"/>
    </xf>
    <xf numFmtId="0" fontId="9" fillId="7" borderId="0" xfId="0" applyFont="1" applyFill="1"/>
    <xf numFmtId="0" fontId="0" fillId="7" borderId="0" xfId="0" applyFill="1" applyAlignment="1">
      <alignment wrapText="1"/>
    </xf>
    <xf numFmtId="0" fontId="0" fillId="0" borderId="37" xfId="0" applyBorder="1" applyAlignment="1">
      <alignment horizontal="left" vertical="center" wrapText="1"/>
    </xf>
    <xf numFmtId="0" fontId="0" fillId="0" borderId="0" xfId="0" applyAlignment="1">
      <alignment horizontal="left" vertical="center" wrapText="1"/>
    </xf>
    <xf numFmtId="0" fontId="0" fillId="0" borderId="40" xfId="0" applyBorder="1" applyAlignment="1">
      <alignment horizontal="left" vertical="center" wrapText="1"/>
    </xf>
    <xf numFmtId="0" fontId="0" fillId="0" borderId="20" xfId="0" applyBorder="1" applyAlignment="1">
      <alignment wrapText="1"/>
    </xf>
    <xf numFmtId="0" fontId="0" fillId="0" borderId="0" xfId="0" applyAlignment="1">
      <alignment wrapText="1"/>
    </xf>
    <xf numFmtId="0" fontId="7" fillId="7" borderId="0" xfId="0" applyFont="1" applyFill="1" applyAlignment="1">
      <alignment horizontal="center" vertical="center"/>
    </xf>
    <xf numFmtId="0" fontId="0" fillId="6" borderId="35" xfId="0" applyFill="1" applyBorder="1"/>
    <xf numFmtId="0" fontId="0" fillId="5" borderId="35" xfId="0" applyFill="1" applyBorder="1"/>
    <xf numFmtId="0" fontId="10" fillId="7" borderId="0" xfId="0" applyFont="1" applyFill="1" applyAlignment="1">
      <alignment horizontal="left" wrapText="1"/>
    </xf>
  </cellXfs>
  <cellStyles count="2">
    <cellStyle name="Neutral" xfId="1" builtinId="28"/>
    <cellStyle name="Normal" xfId="0" builtinId="0"/>
  </cellStyles>
  <dxfs count="12">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0"/>
          <c:tx>
            <c:v>This Facility</c:v>
          </c:tx>
          <c:spPr>
            <a:ln w="28575">
              <a:noFill/>
            </a:ln>
          </c:spPr>
          <c:marker>
            <c:symbol val="diamond"/>
            <c:size val="6"/>
          </c:marker>
          <c:xVal>
            <c:numRef>
              <c:f>'PET - weight corrected DRL'!$B$7:$B$26</c:f>
              <c:numCache>
                <c:formatCode>General</c:formatCode>
                <c:ptCount val="20"/>
              </c:numCache>
            </c:numRef>
          </c:xVal>
          <c:yVal>
            <c:numRef>
              <c:f>'PET - weight corrected DRL'!$D$7:$D$26</c:f>
              <c:numCache>
                <c:formatCode>General</c:formatCode>
                <c:ptCount val="20"/>
              </c:numCache>
            </c:numRef>
          </c:yVal>
          <c:smooth val="0"/>
          <c:extLst>
            <c:ext xmlns:c16="http://schemas.microsoft.com/office/drawing/2014/chart" uri="{C3380CC4-5D6E-409C-BE32-E72D297353CC}">
              <c16:uniqueId val="{00000000-6765-45EA-95DE-A07D1108D0CF}"/>
            </c:ext>
          </c:extLst>
        </c:ser>
        <c:ser>
          <c:idx val="1"/>
          <c:order val="1"/>
          <c:tx>
            <c:v>DRL</c:v>
          </c:tx>
          <c:marker>
            <c:symbol val="none"/>
          </c:marker>
          <c:xVal>
            <c:numLit>
              <c:formatCode>General</c:formatCode>
              <c:ptCount val="2"/>
              <c:pt idx="0">
                <c:v>0</c:v>
              </c:pt>
              <c:pt idx="1">
                <c:v>150</c:v>
              </c:pt>
            </c:numLit>
          </c:xVal>
          <c:yVal>
            <c:numLit>
              <c:formatCode>General</c:formatCode>
              <c:ptCount val="2"/>
              <c:pt idx="0">
                <c:v>125</c:v>
              </c:pt>
              <c:pt idx="1">
                <c:v>500</c:v>
              </c:pt>
            </c:numLit>
          </c:yVal>
          <c:smooth val="0"/>
          <c:extLst>
            <c:ext xmlns:c16="http://schemas.microsoft.com/office/drawing/2014/chart" uri="{C3380CC4-5D6E-409C-BE32-E72D297353CC}">
              <c16:uniqueId val="{00000001-6765-45EA-95DE-A07D1108D0CF}"/>
            </c:ext>
          </c:extLst>
        </c:ser>
        <c:ser>
          <c:idx val="2"/>
          <c:order val="2"/>
          <c:tx>
            <c:v>Median</c:v>
          </c:tx>
          <c:marker>
            <c:symbol val="none"/>
          </c:marker>
          <c:xVal>
            <c:numLit>
              <c:formatCode>General</c:formatCode>
              <c:ptCount val="2"/>
              <c:pt idx="0">
                <c:v>0</c:v>
              </c:pt>
              <c:pt idx="1">
                <c:v>150</c:v>
              </c:pt>
            </c:numLit>
          </c:xVal>
          <c:yVal>
            <c:numLit>
              <c:formatCode>General</c:formatCode>
              <c:ptCount val="2"/>
              <c:pt idx="0">
                <c:v>100</c:v>
              </c:pt>
              <c:pt idx="1">
                <c:v>475</c:v>
              </c:pt>
            </c:numLit>
          </c:yVal>
          <c:smooth val="0"/>
          <c:extLst>
            <c:ext xmlns:c16="http://schemas.microsoft.com/office/drawing/2014/chart" uri="{C3380CC4-5D6E-409C-BE32-E72D297353CC}">
              <c16:uniqueId val="{00000002-6765-45EA-95DE-A07D1108D0CF}"/>
            </c:ext>
          </c:extLst>
        </c:ser>
        <c:ser>
          <c:idx val="0"/>
          <c:order val="3"/>
          <c:tx>
            <c:v>25th</c:v>
          </c:tx>
          <c:marker>
            <c:symbol val="none"/>
          </c:marker>
          <c:xVal>
            <c:numLit>
              <c:formatCode>General</c:formatCode>
              <c:ptCount val="2"/>
              <c:pt idx="0">
                <c:v>0</c:v>
              </c:pt>
              <c:pt idx="1">
                <c:v>150</c:v>
              </c:pt>
            </c:numLit>
          </c:xVal>
          <c:yVal>
            <c:numLit>
              <c:formatCode>General</c:formatCode>
              <c:ptCount val="2"/>
              <c:pt idx="0">
                <c:v>75</c:v>
              </c:pt>
              <c:pt idx="1">
                <c:v>450</c:v>
              </c:pt>
            </c:numLit>
          </c:yVal>
          <c:smooth val="0"/>
          <c:extLst>
            <c:ext xmlns:c16="http://schemas.microsoft.com/office/drawing/2014/chart" uri="{C3380CC4-5D6E-409C-BE32-E72D297353CC}">
              <c16:uniqueId val="{00000003-6765-45EA-95DE-A07D1108D0CF}"/>
            </c:ext>
          </c:extLst>
        </c:ser>
        <c:dLbls>
          <c:showLegendKey val="0"/>
          <c:showVal val="0"/>
          <c:showCatName val="0"/>
          <c:showSerName val="0"/>
          <c:showPercent val="0"/>
          <c:showBubbleSize val="0"/>
        </c:dLbls>
        <c:axId val="47709568"/>
        <c:axId val="45942272"/>
      </c:scatterChart>
      <c:valAx>
        <c:axId val="47709568"/>
        <c:scaling>
          <c:orientation val="minMax"/>
        </c:scaling>
        <c:delete val="0"/>
        <c:axPos val="b"/>
        <c:title>
          <c:tx>
            <c:rich>
              <a:bodyPr/>
              <a:lstStyle/>
              <a:p>
                <a:pPr>
                  <a:defRPr/>
                </a:pPr>
                <a:r>
                  <a:rPr lang="en-US"/>
                  <a:t>Patient Weight (kg)</a:t>
                </a:r>
              </a:p>
            </c:rich>
          </c:tx>
          <c:overlay val="0"/>
        </c:title>
        <c:numFmt formatCode="General" sourceLinked="1"/>
        <c:majorTickMark val="out"/>
        <c:minorTickMark val="none"/>
        <c:tickLblPos val="nextTo"/>
        <c:crossAx val="45942272"/>
        <c:crosses val="autoZero"/>
        <c:crossBetween val="midCat"/>
      </c:valAx>
      <c:valAx>
        <c:axId val="45942272"/>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47709568"/>
        <c:crosses val="autoZero"/>
        <c:crossBetween val="midCat"/>
      </c:valAx>
    </c:plotArea>
    <c:legend>
      <c:legendPos val="r"/>
      <c:layout>
        <c:manualLayout>
          <c:xMode val="edge"/>
          <c:yMode val="edge"/>
          <c:x val="0.79651505797311317"/>
          <c:y val="0.39968699521956813"/>
          <c:w val="0.18702277778374457"/>
          <c:h val="0.2405303223708344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'Multimodality CT'!$B$7:$C$7</c:f>
          <c:strCache>
            <c:ptCount val="2"/>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'Multimodality CT'!$C$14:$C$33</c:f>
              <c:numCache>
                <c:formatCode>General</c:formatCode>
                <c:ptCount val="20"/>
              </c:numCache>
            </c:numRef>
          </c:xVal>
          <c:yVal>
            <c:numRef>
              <c:f>'Multimodality CT'!$E$14:$E$33</c:f>
              <c:numCache>
                <c:formatCode>General</c:formatCode>
                <c:ptCount val="20"/>
              </c:numCache>
            </c:numRef>
          </c:yVal>
          <c:smooth val="0"/>
          <c:extLst>
            <c:ext xmlns:c16="http://schemas.microsoft.com/office/drawing/2014/chart" uri="{C3380CC4-5D6E-409C-BE32-E72D297353CC}">
              <c16:uniqueId val="{00000000-2473-4BFC-8925-79F5C622B767}"/>
            </c:ext>
          </c:extLst>
        </c:ser>
        <c:ser>
          <c:idx val="1"/>
          <c:order val="1"/>
          <c:tx>
            <c:v>DRL</c:v>
          </c:tx>
          <c:marker>
            <c:symbol val="none"/>
          </c:marker>
          <c:xVal>
            <c:numLit>
              <c:formatCode>General</c:formatCode>
              <c:ptCount val="2"/>
              <c:pt idx="0">
                <c:v>0</c:v>
              </c:pt>
              <c:pt idx="1">
                <c:v>150</c:v>
              </c:pt>
            </c:numLit>
          </c:xVal>
          <c:yVal>
            <c:numRef>
              <c:f>('Multimodality CT'!$B$9,'Multimodality CT'!$B$9)</c:f>
              <c:numCache>
                <c:formatCode>General</c:formatCode>
                <c:ptCount val="2"/>
                <c:pt idx="0">
                  <c:v>0</c:v>
                </c:pt>
                <c:pt idx="1">
                  <c:v>0</c:v>
                </c:pt>
              </c:numCache>
            </c:numRef>
          </c:yVal>
          <c:smooth val="0"/>
          <c:extLst>
            <c:ext xmlns:c16="http://schemas.microsoft.com/office/drawing/2014/chart" uri="{C3380CC4-5D6E-409C-BE32-E72D297353CC}">
              <c16:uniqueId val="{00000001-2473-4BFC-8925-79F5C622B767}"/>
            </c:ext>
          </c:extLst>
        </c:ser>
        <c:ser>
          <c:idx val="2"/>
          <c:order val="2"/>
          <c:tx>
            <c:v>Median</c:v>
          </c:tx>
          <c:marker>
            <c:symbol val="none"/>
          </c:marker>
          <c:xVal>
            <c:numLit>
              <c:formatCode>General</c:formatCode>
              <c:ptCount val="2"/>
              <c:pt idx="0">
                <c:v>0</c:v>
              </c:pt>
              <c:pt idx="1">
                <c:v>150</c:v>
              </c:pt>
            </c:numLit>
          </c:xVal>
          <c:yVal>
            <c:numRef>
              <c:f>('Multimodality CT'!$B$10,'Multimodality CT'!$B$10)</c:f>
              <c:numCache>
                <c:formatCode>General</c:formatCode>
                <c:ptCount val="2"/>
                <c:pt idx="0">
                  <c:v>0</c:v>
                </c:pt>
                <c:pt idx="1">
                  <c:v>0</c:v>
                </c:pt>
              </c:numCache>
            </c:numRef>
          </c:yVal>
          <c:smooth val="0"/>
          <c:extLst>
            <c:ext xmlns:c16="http://schemas.microsoft.com/office/drawing/2014/chart" uri="{C3380CC4-5D6E-409C-BE32-E72D297353CC}">
              <c16:uniqueId val="{00000002-2473-4BFC-8925-79F5C622B767}"/>
            </c:ext>
          </c:extLst>
        </c:ser>
        <c:ser>
          <c:idx val="0"/>
          <c:order val="3"/>
          <c:tx>
            <c:v>25th</c:v>
          </c:tx>
          <c:marker>
            <c:symbol val="none"/>
          </c:marker>
          <c:xVal>
            <c:numLit>
              <c:formatCode>General</c:formatCode>
              <c:ptCount val="2"/>
              <c:pt idx="0">
                <c:v>0</c:v>
              </c:pt>
              <c:pt idx="1">
                <c:v>150</c:v>
              </c:pt>
            </c:numLit>
          </c:xVal>
          <c:yVal>
            <c:numRef>
              <c:f>('Multimodality CT'!$B$11,'Multimodality CT'!$B$11)</c:f>
              <c:numCache>
                <c:formatCode>General</c:formatCode>
                <c:ptCount val="2"/>
                <c:pt idx="0">
                  <c:v>0</c:v>
                </c:pt>
                <c:pt idx="1">
                  <c:v>0</c:v>
                </c:pt>
              </c:numCache>
            </c:numRef>
          </c:yVal>
          <c:smooth val="0"/>
          <c:extLst>
            <c:ext xmlns:c16="http://schemas.microsoft.com/office/drawing/2014/chart" uri="{C3380CC4-5D6E-409C-BE32-E72D297353CC}">
              <c16:uniqueId val="{00000003-2473-4BFC-8925-79F5C622B767}"/>
            </c:ext>
          </c:extLst>
        </c:ser>
        <c:dLbls>
          <c:showLegendKey val="0"/>
          <c:showVal val="0"/>
          <c:showCatName val="0"/>
          <c:showSerName val="0"/>
          <c:showPercent val="0"/>
          <c:showBubbleSize val="0"/>
        </c:dLbls>
        <c:axId val="49578752"/>
        <c:axId val="49580672"/>
      </c:scatterChart>
      <c:valAx>
        <c:axId val="49578752"/>
        <c:scaling>
          <c:orientation val="minMax"/>
          <c:max val="16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580672"/>
        <c:crosses val="autoZero"/>
        <c:crossBetween val="midCat"/>
      </c:valAx>
      <c:valAx>
        <c:axId val="49580672"/>
        <c:scaling>
          <c:orientation val="minMax"/>
        </c:scaling>
        <c:delete val="0"/>
        <c:axPos val="l"/>
        <c:majorGridlines/>
        <c:title>
          <c:tx>
            <c:rich>
              <a:bodyPr rot="-5400000" vert="horz"/>
              <a:lstStyle/>
              <a:p>
                <a:pPr>
                  <a:defRPr/>
                </a:pPr>
                <a:r>
                  <a:rPr lang="en-US"/>
                  <a:t>Dose Length Product (mGy.cm)</a:t>
                </a:r>
              </a:p>
            </c:rich>
          </c:tx>
          <c:overlay val="0"/>
        </c:title>
        <c:numFmt formatCode="General" sourceLinked="1"/>
        <c:majorTickMark val="out"/>
        <c:minorTickMark val="none"/>
        <c:tickLblPos val="nextTo"/>
        <c:crossAx val="49578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'General NM'!$B$7:$C$7</c:f>
          <c:strCache>
            <c:ptCount val="2"/>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'General NM'!$C$14:$C$33</c:f>
              <c:numCache>
                <c:formatCode>General</c:formatCode>
                <c:ptCount val="20"/>
              </c:numCache>
            </c:numRef>
          </c:xVal>
          <c:yVal>
            <c:numRef>
              <c:f>'General NM'!$D$14:$D$33</c:f>
              <c:numCache>
                <c:formatCode>General</c:formatCode>
                <c:ptCount val="20"/>
              </c:numCache>
            </c:numRef>
          </c:yVal>
          <c:smooth val="0"/>
          <c:extLst>
            <c:ext xmlns:c16="http://schemas.microsoft.com/office/drawing/2014/chart" uri="{C3380CC4-5D6E-409C-BE32-E72D297353CC}">
              <c16:uniqueId val="{00000000-C3D0-439C-9BC2-7F642B8F4A61}"/>
            </c:ext>
          </c:extLst>
        </c:ser>
        <c:ser>
          <c:idx val="1"/>
          <c:order val="1"/>
          <c:tx>
            <c:v>DRL</c:v>
          </c:tx>
          <c:marker>
            <c:symbol val="none"/>
          </c:marker>
          <c:xVal>
            <c:numLit>
              <c:formatCode>General</c:formatCode>
              <c:ptCount val="2"/>
              <c:pt idx="0">
                <c:v>0</c:v>
              </c:pt>
              <c:pt idx="1">
                <c:v>150</c:v>
              </c:pt>
            </c:numLit>
          </c:xVal>
          <c:yVal>
            <c:numRef>
              <c:f>('General NM'!$B$9,'General NM'!$B$9)</c:f>
              <c:numCache>
                <c:formatCode>General</c:formatCode>
                <c:ptCount val="2"/>
                <c:pt idx="0">
                  <c:v>0</c:v>
                </c:pt>
                <c:pt idx="1">
                  <c:v>0</c:v>
                </c:pt>
              </c:numCache>
            </c:numRef>
          </c:yVal>
          <c:smooth val="0"/>
          <c:extLst>
            <c:ext xmlns:c16="http://schemas.microsoft.com/office/drawing/2014/chart" uri="{C3380CC4-5D6E-409C-BE32-E72D297353CC}">
              <c16:uniqueId val="{00000001-C3D0-439C-9BC2-7F642B8F4A61}"/>
            </c:ext>
          </c:extLst>
        </c:ser>
        <c:ser>
          <c:idx val="2"/>
          <c:order val="2"/>
          <c:tx>
            <c:v>Median</c:v>
          </c:tx>
          <c:marker>
            <c:symbol val="none"/>
          </c:marker>
          <c:xVal>
            <c:numLit>
              <c:formatCode>General</c:formatCode>
              <c:ptCount val="2"/>
              <c:pt idx="0">
                <c:v>0</c:v>
              </c:pt>
              <c:pt idx="1">
                <c:v>150</c:v>
              </c:pt>
            </c:numLit>
          </c:xVal>
          <c:yVal>
            <c:numRef>
              <c:f>('General NM'!$B$10,'General NM'!$B$10)</c:f>
              <c:numCache>
                <c:formatCode>General</c:formatCode>
                <c:ptCount val="2"/>
                <c:pt idx="0">
                  <c:v>0</c:v>
                </c:pt>
                <c:pt idx="1">
                  <c:v>0</c:v>
                </c:pt>
              </c:numCache>
            </c:numRef>
          </c:yVal>
          <c:smooth val="0"/>
          <c:extLst>
            <c:ext xmlns:c16="http://schemas.microsoft.com/office/drawing/2014/chart" uri="{C3380CC4-5D6E-409C-BE32-E72D297353CC}">
              <c16:uniqueId val="{00000002-C3D0-439C-9BC2-7F642B8F4A61}"/>
            </c:ext>
          </c:extLst>
        </c:ser>
        <c:ser>
          <c:idx val="0"/>
          <c:order val="3"/>
          <c:tx>
            <c:v>25th</c:v>
          </c:tx>
          <c:marker>
            <c:symbol val="none"/>
          </c:marker>
          <c:xVal>
            <c:numLit>
              <c:formatCode>General</c:formatCode>
              <c:ptCount val="2"/>
              <c:pt idx="0">
                <c:v>0</c:v>
              </c:pt>
              <c:pt idx="1">
                <c:v>150</c:v>
              </c:pt>
            </c:numLit>
          </c:xVal>
          <c:yVal>
            <c:numRef>
              <c:f>('General NM'!$B$11,'General NM'!$B$11)</c:f>
              <c:numCache>
                <c:formatCode>General</c:formatCode>
                <c:ptCount val="2"/>
                <c:pt idx="0">
                  <c:v>0</c:v>
                </c:pt>
                <c:pt idx="1">
                  <c:v>0</c:v>
                </c:pt>
              </c:numCache>
            </c:numRef>
          </c:yVal>
          <c:smooth val="0"/>
          <c:extLst>
            <c:ext xmlns:c16="http://schemas.microsoft.com/office/drawing/2014/chart" uri="{C3380CC4-5D6E-409C-BE32-E72D297353CC}">
              <c16:uniqueId val="{00000003-C3D0-439C-9BC2-7F642B8F4A61}"/>
            </c:ext>
          </c:extLst>
        </c:ser>
        <c:dLbls>
          <c:showLegendKey val="0"/>
          <c:showVal val="0"/>
          <c:showCatName val="0"/>
          <c:showSerName val="0"/>
          <c:showPercent val="0"/>
          <c:showBubbleSize val="0"/>
        </c:dLbls>
        <c:axId val="49895680"/>
        <c:axId val="49901952"/>
      </c:scatterChart>
      <c:valAx>
        <c:axId val="49895680"/>
        <c:scaling>
          <c:orientation val="minMax"/>
          <c:max val="150"/>
          <c:min val="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901952"/>
        <c:crosses val="autoZero"/>
        <c:crossBetween val="midCat"/>
      </c:valAx>
      <c:valAx>
        <c:axId val="49901952"/>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49895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PET!$B$5</c:f>
          <c:strCache>
            <c:ptCount val="1"/>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PET!$C$12:$C$31</c:f>
              <c:numCache>
                <c:formatCode>General</c:formatCode>
                <c:ptCount val="20"/>
              </c:numCache>
            </c:numRef>
          </c:xVal>
          <c:yVal>
            <c:numRef>
              <c:f>PET!$D$12:$D$31</c:f>
              <c:numCache>
                <c:formatCode>General</c:formatCode>
                <c:ptCount val="20"/>
              </c:numCache>
            </c:numRef>
          </c:yVal>
          <c:smooth val="0"/>
          <c:extLst>
            <c:ext xmlns:c16="http://schemas.microsoft.com/office/drawing/2014/chart" uri="{C3380CC4-5D6E-409C-BE32-E72D297353CC}">
              <c16:uniqueId val="{00000000-55B0-4B3E-8A7F-F05FC18DA298}"/>
            </c:ext>
          </c:extLst>
        </c:ser>
        <c:ser>
          <c:idx val="1"/>
          <c:order val="1"/>
          <c:tx>
            <c:v>DRL</c:v>
          </c:tx>
          <c:marker>
            <c:symbol val="none"/>
          </c:marker>
          <c:xVal>
            <c:numLit>
              <c:formatCode>General</c:formatCode>
              <c:ptCount val="2"/>
              <c:pt idx="0">
                <c:v>0</c:v>
              </c:pt>
              <c:pt idx="1">
                <c:v>150</c:v>
              </c:pt>
            </c:numLit>
          </c:xVal>
          <c:yVal>
            <c:numRef>
              <c:f>(PET!$B$7,PET!$B$7)</c:f>
              <c:numCache>
                <c:formatCode>General</c:formatCode>
                <c:ptCount val="2"/>
                <c:pt idx="0">
                  <c:v>0</c:v>
                </c:pt>
                <c:pt idx="1">
                  <c:v>0</c:v>
                </c:pt>
              </c:numCache>
            </c:numRef>
          </c:yVal>
          <c:smooth val="0"/>
          <c:extLst>
            <c:ext xmlns:c16="http://schemas.microsoft.com/office/drawing/2014/chart" uri="{C3380CC4-5D6E-409C-BE32-E72D297353CC}">
              <c16:uniqueId val="{00000001-55B0-4B3E-8A7F-F05FC18DA298}"/>
            </c:ext>
          </c:extLst>
        </c:ser>
        <c:ser>
          <c:idx val="2"/>
          <c:order val="2"/>
          <c:tx>
            <c:v>Median</c:v>
          </c:tx>
          <c:marker>
            <c:symbol val="none"/>
          </c:marker>
          <c:xVal>
            <c:numLit>
              <c:formatCode>General</c:formatCode>
              <c:ptCount val="2"/>
              <c:pt idx="0">
                <c:v>0</c:v>
              </c:pt>
              <c:pt idx="1">
                <c:v>150</c:v>
              </c:pt>
            </c:numLit>
          </c:xVal>
          <c:yVal>
            <c:numRef>
              <c:f>(PET!$B$8,PET!$B$8)</c:f>
              <c:numCache>
                <c:formatCode>General</c:formatCode>
                <c:ptCount val="2"/>
                <c:pt idx="0">
                  <c:v>0</c:v>
                </c:pt>
                <c:pt idx="1">
                  <c:v>0</c:v>
                </c:pt>
              </c:numCache>
            </c:numRef>
          </c:yVal>
          <c:smooth val="0"/>
          <c:extLst>
            <c:ext xmlns:c16="http://schemas.microsoft.com/office/drawing/2014/chart" uri="{C3380CC4-5D6E-409C-BE32-E72D297353CC}">
              <c16:uniqueId val="{00000002-55B0-4B3E-8A7F-F05FC18DA298}"/>
            </c:ext>
          </c:extLst>
        </c:ser>
        <c:ser>
          <c:idx val="0"/>
          <c:order val="3"/>
          <c:tx>
            <c:v>25th</c:v>
          </c:tx>
          <c:marker>
            <c:symbol val="none"/>
          </c:marker>
          <c:xVal>
            <c:numLit>
              <c:formatCode>General</c:formatCode>
              <c:ptCount val="2"/>
              <c:pt idx="0">
                <c:v>0</c:v>
              </c:pt>
              <c:pt idx="1">
                <c:v>150</c:v>
              </c:pt>
            </c:numLit>
          </c:xVal>
          <c:yVal>
            <c:numRef>
              <c:f>(PET!$B$9,PET!$B$9)</c:f>
              <c:numCache>
                <c:formatCode>General</c:formatCode>
                <c:ptCount val="2"/>
                <c:pt idx="0">
                  <c:v>0</c:v>
                </c:pt>
                <c:pt idx="1">
                  <c:v>0</c:v>
                </c:pt>
              </c:numCache>
            </c:numRef>
          </c:yVal>
          <c:smooth val="0"/>
          <c:extLst>
            <c:ext xmlns:c16="http://schemas.microsoft.com/office/drawing/2014/chart" uri="{C3380CC4-5D6E-409C-BE32-E72D297353CC}">
              <c16:uniqueId val="{00000003-55B0-4B3E-8A7F-F05FC18DA298}"/>
            </c:ext>
          </c:extLst>
        </c:ser>
        <c:dLbls>
          <c:showLegendKey val="0"/>
          <c:showVal val="0"/>
          <c:showCatName val="0"/>
          <c:showSerName val="0"/>
          <c:showPercent val="0"/>
          <c:showBubbleSize val="0"/>
        </c:dLbls>
        <c:axId val="50034176"/>
        <c:axId val="50036096"/>
      </c:scatterChart>
      <c:valAx>
        <c:axId val="50034176"/>
        <c:scaling>
          <c:orientation val="minMax"/>
          <c:max val="16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50036096"/>
        <c:crosses val="autoZero"/>
        <c:crossBetween val="midCat"/>
      </c:valAx>
      <c:valAx>
        <c:axId val="50036096"/>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500341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120414</xdr:colOff>
      <xdr:row>28</xdr:row>
      <xdr:rowOff>52181</xdr:rowOff>
    </xdr:from>
    <xdr:to>
      <xdr:col>5</xdr:col>
      <xdr:colOff>324582</xdr:colOff>
      <xdr:row>48</xdr:row>
      <xdr:rowOff>142876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209550</xdr:colOff>
      <xdr:row>0</xdr:row>
      <xdr:rowOff>257176</xdr:rowOff>
    </xdr:from>
    <xdr:to>
      <xdr:col>13</xdr:col>
      <xdr:colOff>504826</xdr:colOff>
      <xdr:row>24</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581025</xdr:colOff>
      <xdr:row>2</xdr:row>
      <xdr:rowOff>133350</xdr:rowOff>
    </xdr:from>
    <xdr:to>
      <xdr:col>13</xdr:col>
      <xdr:colOff>485775</xdr:colOff>
      <xdr:row>25</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104775</xdr:colOff>
      <xdr:row>2</xdr:row>
      <xdr:rowOff>38099</xdr:rowOff>
    </xdr:from>
    <xdr:to>
      <xdr:col>14</xdr:col>
      <xdr:colOff>295275</xdr:colOff>
      <xdr:row>24</xdr:row>
      <xdr:rowOff>161924</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38"/>
  <sheetViews>
    <sheetView tabSelected="1" showRuler="0" view="pageLayout" zoomScaleNormal="100" workbookViewId="0">
      <selection activeCell="A2" sqref="A2:I2"/>
    </sheetView>
  </sheetViews>
  <sheetFormatPr defaultColWidth="0" defaultRowHeight="15" zeroHeight="1" x14ac:dyDescent="0.25"/>
  <cols>
    <col min="1" max="8" width="9.140625" customWidth="1"/>
    <col min="9" max="9" width="11.42578125" customWidth="1"/>
    <col min="10" max="16383" width="9.140625" hidden="1"/>
    <col min="16384" max="16384" width="3.42578125" hidden="1" customWidth="1"/>
  </cols>
  <sheetData>
    <row r="1" spans="1:9" ht="21" x14ac:dyDescent="0.35">
      <c r="A1" s="70"/>
      <c r="B1" s="70"/>
      <c r="C1" s="70"/>
      <c r="D1" s="70"/>
      <c r="E1" s="93" t="s">
        <v>192</v>
      </c>
      <c r="F1" s="70"/>
      <c r="G1" s="70"/>
      <c r="H1" s="70"/>
      <c r="I1" s="70"/>
    </row>
    <row r="2" spans="1:9" ht="30" customHeight="1" x14ac:dyDescent="0.25">
      <c r="A2" s="103" t="s">
        <v>199</v>
      </c>
      <c r="B2" s="103"/>
      <c r="C2" s="103"/>
      <c r="D2" s="103"/>
      <c r="E2" s="103"/>
      <c r="F2" s="103"/>
      <c r="G2" s="103"/>
      <c r="H2" s="103"/>
      <c r="I2" s="103"/>
    </row>
    <row r="3" spans="1:9" x14ac:dyDescent="0.25">
      <c r="A3" s="70"/>
      <c r="B3" s="70"/>
      <c r="C3" s="70"/>
      <c r="D3" s="70"/>
      <c r="E3" s="70"/>
      <c r="F3" s="70"/>
      <c r="G3" s="70"/>
      <c r="H3" s="70"/>
      <c r="I3" s="70"/>
    </row>
    <row r="4" spans="1:9" ht="78" customHeight="1" x14ac:dyDescent="0.25">
      <c r="A4" s="94" t="s">
        <v>195</v>
      </c>
      <c r="B4" s="94"/>
      <c r="C4" s="94"/>
      <c r="D4" s="94"/>
      <c r="E4" s="94"/>
      <c r="F4" s="94"/>
      <c r="G4" s="94"/>
      <c r="H4" s="94"/>
      <c r="I4" s="94"/>
    </row>
    <row r="5" spans="1:9" x14ac:dyDescent="0.25">
      <c r="A5" s="70"/>
      <c r="B5" s="70"/>
      <c r="C5" s="70"/>
      <c r="D5" s="70"/>
      <c r="E5" s="70"/>
      <c r="F5" s="70"/>
      <c r="G5" s="70"/>
      <c r="H5" s="70"/>
      <c r="I5" s="70"/>
    </row>
    <row r="6" spans="1:9" ht="82.5" customHeight="1" x14ac:dyDescent="0.25">
      <c r="A6" s="94" t="s">
        <v>193</v>
      </c>
      <c r="B6" s="94"/>
      <c r="C6" s="94"/>
      <c r="D6" s="94"/>
      <c r="E6" s="94"/>
      <c r="F6" s="94"/>
      <c r="G6" s="94"/>
      <c r="H6" s="94"/>
      <c r="I6" s="94"/>
    </row>
    <row r="7" spans="1:9" x14ac:dyDescent="0.25">
      <c r="A7" s="92"/>
      <c r="B7" s="92"/>
      <c r="C7" s="92"/>
      <c r="D7" s="92"/>
      <c r="E7" s="92"/>
      <c r="F7" s="92"/>
      <c r="G7" s="92"/>
      <c r="H7" s="92"/>
      <c r="I7" s="92"/>
    </row>
    <row r="8" spans="1:9" x14ac:dyDescent="0.25">
      <c r="A8" s="70" t="s">
        <v>181</v>
      </c>
      <c r="B8" s="70"/>
      <c r="C8" s="70"/>
      <c r="D8" s="70"/>
      <c r="E8" s="70"/>
      <c r="F8" s="70"/>
      <c r="G8" s="70"/>
      <c r="H8" s="70"/>
      <c r="I8" s="70"/>
    </row>
    <row r="9" spans="1:9" x14ac:dyDescent="0.25">
      <c r="A9" s="70"/>
      <c r="B9" s="70"/>
      <c r="C9" s="70"/>
      <c r="D9" s="70"/>
      <c r="E9" s="70"/>
      <c r="F9" s="70"/>
      <c r="G9" s="70"/>
      <c r="H9" s="70"/>
      <c r="I9" s="70"/>
    </row>
    <row r="10" spans="1:9" ht="30" customHeight="1" x14ac:dyDescent="0.25">
      <c r="A10" s="86"/>
      <c r="B10" s="95" t="s">
        <v>182</v>
      </c>
      <c r="C10" s="96"/>
      <c r="D10" s="97"/>
      <c r="E10" s="77"/>
      <c r="F10" s="95" t="s">
        <v>194</v>
      </c>
      <c r="G10" s="96"/>
      <c r="H10" s="96"/>
      <c r="I10" s="96"/>
    </row>
    <row r="11" spans="1:9" ht="15.75" thickBot="1" x14ac:dyDescent="0.3">
      <c r="A11" s="70"/>
      <c r="B11" s="70"/>
      <c r="C11" s="70"/>
      <c r="D11" s="70"/>
      <c r="E11" s="70"/>
      <c r="F11" s="70"/>
      <c r="G11" s="70"/>
      <c r="H11" s="70"/>
      <c r="I11" s="70"/>
    </row>
    <row r="12" spans="1:9" ht="30" customHeight="1" thickBot="1" x14ac:dyDescent="0.3">
      <c r="A12" s="87"/>
      <c r="B12" s="98" t="s">
        <v>183</v>
      </c>
      <c r="C12" s="99"/>
      <c r="D12" s="99"/>
      <c r="E12" s="91"/>
      <c r="F12" s="99" t="s">
        <v>196</v>
      </c>
      <c r="G12" s="99"/>
      <c r="H12" s="99"/>
      <c r="I12" s="99"/>
    </row>
    <row r="13" spans="1:9" x14ac:dyDescent="0.25">
      <c r="A13" s="70"/>
      <c r="B13" s="70"/>
      <c r="C13" s="70"/>
      <c r="D13" s="70"/>
      <c r="E13" s="70"/>
      <c r="F13" s="99"/>
      <c r="G13" s="99"/>
      <c r="H13" s="99"/>
      <c r="I13" s="99"/>
    </row>
    <row r="14" spans="1:9" x14ac:dyDescent="0.25">
      <c r="A14" s="70"/>
      <c r="B14" s="70"/>
      <c r="C14" s="70"/>
      <c r="D14" s="70"/>
      <c r="E14" s="70"/>
      <c r="F14" s="70"/>
      <c r="G14" s="70"/>
      <c r="H14" s="70"/>
      <c r="I14" s="70"/>
    </row>
    <row r="15" spans="1:9" x14ac:dyDescent="0.25">
      <c r="A15" s="70" t="s">
        <v>185</v>
      </c>
      <c r="B15" s="70"/>
      <c r="C15" s="70"/>
      <c r="D15" s="70"/>
      <c r="E15" s="70"/>
      <c r="F15" s="70"/>
      <c r="G15" s="70"/>
      <c r="H15" s="70"/>
      <c r="I15" s="70"/>
    </row>
    <row r="16" spans="1:9" x14ac:dyDescent="0.25">
      <c r="A16" s="70"/>
      <c r="B16" s="70" t="s">
        <v>186</v>
      </c>
      <c r="C16" s="70"/>
      <c r="D16" s="70"/>
      <c r="E16" s="70"/>
      <c r="F16" s="70"/>
      <c r="G16" s="70"/>
      <c r="H16" s="70"/>
      <c r="I16" s="70"/>
    </row>
    <row r="17" spans="1:9" x14ac:dyDescent="0.25">
      <c r="A17" s="70"/>
      <c r="B17" s="70" t="s">
        <v>187</v>
      </c>
      <c r="C17" s="70"/>
      <c r="D17" s="70"/>
      <c r="E17" s="70"/>
      <c r="F17" s="70"/>
      <c r="G17" s="70"/>
      <c r="H17" s="70"/>
      <c r="I17" s="70"/>
    </row>
    <row r="18" spans="1:9" ht="33" customHeight="1" x14ac:dyDescent="0.25">
      <c r="A18" s="94" t="s">
        <v>197</v>
      </c>
      <c r="B18" s="94"/>
      <c r="C18" s="94"/>
      <c r="D18" s="94"/>
      <c r="E18" s="94"/>
      <c r="F18" s="94"/>
      <c r="G18" s="94"/>
      <c r="H18" s="94"/>
      <c r="I18" s="94"/>
    </row>
    <row r="19" spans="1:9" x14ac:dyDescent="0.25">
      <c r="A19" s="70"/>
      <c r="B19" s="70"/>
      <c r="C19" s="70"/>
      <c r="D19" s="70"/>
      <c r="E19" s="70"/>
      <c r="F19" s="70"/>
      <c r="G19" s="70"/>
      <c r="H19" s="70"/>
      <c r="I19" s="70"/>
    </row>
    <row r="20" spans="1:9" x14ac:dyDescent="0.25">
      <c r="A20" s="94" t="s">
        <v>188</v>
      </c>
      <c r="B20" s="94"/>
      <c r="C20" s="94"/>
      <c r="D20" s="94"/>
      <c r="E20" s="94"/>
      <c r="F20" s="94"/>
      <c r="G20" s="94"/>
      <c r="H20" s="94"/>
      <c r="I20" s="94"/>
    </row>
    <row r="21" spans="1:9" x14ac:dyDescent="0.25">
      <c r="A21" s="94"/>
      <c r="B21" s="94"/>
      <c r="C21" s="94"/>
      <c r="D21" s="94"/>
      <c r="E21" s="94"/>
      <c r="F21" s="94"/>
      <c r="G21" s="94"/>
      <c r="H21" s="94"/>
      <c r="I21" s="94"/>
    </row>
    <row r="22" spans="1:9" x14ac:dyDescent="0.25">
      <c r="A22" s="92"/>
      <c r="B22" s="92"/>
      <c r="C22" s="92"/>
      <c r="D22" s="92"/>
      <c r="E22" s="92"/>
      <c r="F22" s="92"/>
      <c r="G22" s="92"/>
      <c r="H22" s="92"/>
      <c r="I22" s="92"/>
    </row>
    <row r="23" spans="1:9" x14ac:dyDescent="0.25">
      <c r="A23" s="70"/>
      <c r="B23" s="70"/>
      <c r="C23" s="70" t="s">
        <v>189</v>
      </c>
      <c r="D23" s="70"/>
      <c r="E23" s="70"/>
      <c r="F23" s="70"/>
      <c r="G23" s="70"/>
      <c r="H23" s="70"/>
      <c r="I23" s="70"/>
    </row>
    <row r="24" spans="1:9" x14ac:dyDescent="0.25">
      <c r="A24" s="70"/>
      <c r="B24" s="70"/>
      <c r="C24" s="70" t="s">
        <v>190</v>
      </c>
      <c r="D24" s="70"/>
      <c r="E24" s="70"/>
      <c r="F24" s="70"/>
      <c r="G24" s="70"/>
      <c r="H24" s="70"/>
      <c r="I24" s="70"/>
    </row>
    <row r="25" spans="1:9" x14ac:dyDescent="0.25">
      <c r="A25" s="70"/>
      <c r="B25" s="70"/>
      <c r="C25" s="70"/>
      <c r="D25" s="70"/>
      <c r="E25" s="70"/>
      <c r="F25" s="70"/>
      <c r="G25" s="70"/>
      <c r="H25" s="70"/>
      <c r="I25" s="70"/>
    </row>
    <row r="26" spans="1:9" x14ac:dyDescent="0.25">
      <c r="A26" s="70"/>
      <c r="B26" s="70"/>
      <c r="C26" s="70"/>
      <c r="D26" s="70"/>
      <c r="E26" s="70" t="s">
        <v>191</v>
      </c>
      <c r="F26" s="70"/>
      <c r="G26" s="70"/>
      <c r="H26" s="70"/>
      <c r="I26" s="70"/>
    </row>
    <row r="27" spans="1:9" x14ac:dyDescent="0.25">
      <c r="A27" s="70"/>
      <c r="B27" s="70"/>
      <c r="C27" s="70"/>
      <c r="D27" s="70"/>
      <c r="E27" s="70"/>
      <c r="F27" s="70"/>
      <c r="G27" s="70"/>
      <c r="H27" s="70"/>
      <c r="I27" s="70"/>
    </row>
    <row r="28" spans="1:9" x14ac:dyDescent="0.25">
      <c r="A28" s="70"/>
      <c r="B28" s="70"/>
      <c r="C28" s="70"/>
      <c r="D28" s="70"/>
      <c r="E28" s="70"/>
      <c r="F28" s="70"/>
      <c r="G28" s="70"/>
      <c r="H28" s="70"/>
      <c r="I28" s="70"/>
    </row>
    <row r="29" spans="1:9" x14ac:dyDescent="0.25">
      <c r="A29" s="70"/>
      <c r="B29" s="70"/>
      <c r="C29" s="70"/>
      <c r="D29" s="70"/>
      <c r="E29" s="70"/>
      <c r="F29" s="70"/>
      <c r="G29" s="70"/>
      <c r="H29" s="70"/>
      <c r="I29" s="70"/>
    </row>
    <row r="30" spans="1:9" x14ac:dyDescent="0.25">
      <c r="A30" s="70"/>
      <c r="B30" s="70"/>
      <c r="C30" s="70"/>
      <c r="D30" s="70"/>
      <c r="E30" s="70"/>
      <c r="F30" s="70"/>
      <c r="G30" s="70"/>
      <c r="H30" s="70"/>
      <c r="I30" s="70"/>
    </row>
    <row r="31" spans="1:9" x14ac:dyDescent="0.25">
      <c r="A31" s="70"/>
      <c r="B31" s="70"/>
      <c r="C31" s="70"/>
      <c r="D31" s="70"/>
      <c r="E31" s="70"/>
      <c r="F31" s="70"/>
      <c r="G31" s="70"/>
      <c r="H31" s="70"/>
      <c r="I31" s="70"/>
    </row>
    <row r="32" spans="1:9" x14ac:dyDescent="0.25">
      <c r="A32" s="70"/>
      <c r="B32" s="70"/>
      <c r="C32" s="70"/>
      <c r="D32" s="70"/>
      <c r="E32" s="70"/>
      <c r="F32" s="70"/>
      <c r="G32" s="70"/>
      <c r="H32" s="70"/>
      <c r="I32" s="70"/>
    </row>
    <row r="33" spans="1:9" x14ac:dyDescent="0.25">
      <c r="A33" s="70"/>
      <c r="B33" s="70"/>
      <c r="C33" s="70"/>
      <c r="D33" s="70"/>
      <c r="E33" s="70"/>
      <c r="F33" s="70"/>
      <c r="G33" s="70"/>
      <c r="H33" s="70"/>
      <c r="I33" s="70"/>
    </row>
    <row r="34" spans="1:9" x14ac:dyDescent="0.25">
      <c r="A34" s="70"/>
      <c r="B34" s="70"/>
      <c r="C34" s="70"/>
      <c r="D34" s="70"/>
      <c r="E34" s="70"/>
      <c r="F34" s="70"/>
      <c r="G34" s="70"/>
      <c r="H34" s="70"/>
      <c r="I34" s="70"/>
    </row>
    <row r="35" spans="1:9" x14ac:dyDescent="0.25">
      <c r="A35" s="70"/>
      <c r="B35" s="70"/>
      <c r="C35" s="70"/>
      <c r="D35" s="70"/>
      <c r="E35" s="70"/>
      <c r="F35" s="70"/>
      <c r="G35" s="70"/>
      <c r="H35" s="70"/>
      <c r="I35" s="70"/>
    </row>
    <row r="36" spans="1:9" x14ac:dyDescent="0.25">
      <c r="A36" s="70"/>
      <c r="B36" s="70"/>
      <c r="C36" s="70"/>
      <c r="D36" s="70"/>
      <c r="E36" s="70"/>
      <c r="F36" s="70"/>
      <c r="G36" s="70"/>
      <c r="H36" s="70"/>
      <c r="I36" s="70"/>
    </row>
    <row r="37" spans="1:9" x14ac:dyDescent="0.25">
      <c r="A37" s="70"/>
      <c r="B37" s="70"/>
      <c r="C37" s="70"/>
      <c r="D37" s="70"/>
      <c r="E37" s="70"/>
      <c r="F37" s="70"/>
      <c r="G37" s="70"/>
      <c r="H37" s="70"/>
      <c r="I37" s="70"/>
    </row>
    <row r="38" spans="1:9" x14ac:dyDescent="0.25">
      <c r="A38" s="70"/>
      <c r="B38" s="70"/>
      <c r="C38" s="70"/>
      <c r="D38" s="70"/>
      <c r="E38" s="70"/>
      <c r="F38" s="70"/>
      <c r="G38" s="70"/>
      <c r="H38" s="70"/>
      <c r="I38" s="70"/>
    </row>
  </sheetData>
  <mergeCells count="9">
    <mergeCell ref="A2:I2"/>
    <mergeCell ref="A6:I6"/>
    <mergeCell ref="A4:I4"/>
    <mergeCell ref="A20:I21"/>
    <mergeCell ref="F10:I10"/>
    <mergeCell ref="B10:D10"/>
    <mergeCell ref="B12:D12"/>
    <mergeCell ref="F12:I13"/>
    <mergeCell ref="A18:I18"/>
  </mergeCells>
  <pageMargins left="0.7" right="0.7" top="0.88541666666666663" bottom="0.75" header="0.3" footer="0.3"/>
  <pageSetup paperSize="9" orientation="portrait" r:id="rId1"/>
  <headerFooter differentFirst="1">
    <oddHeader xml:space="preserve">&amp;L
</oddHeader>
    <firstHeader>&amp;L&amp;G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9"/>
  <sheetViews>
    <sheetView zoomScaleNormal="100" workbookViewId="0">
      <selection activeCell="A2" sqref="A2:XFD2"/>
    </sheetView>
  </sheetViews>
  <sheetFormatPr defaultRowHeight="15" x14ac:dyDescent="0.25"/>
  <cols>
    <col min="1" max="1" width="14.42578125" bestFit="1" customWidth="1"/>
    <col min="2" max="2" width="11.28515625" bestFit="1" customWidth="1"/>
    <col min="3" max="3" width="15.42578125" bestFit="1" customWidth="1"/>
    <col min="4" max="4" width="26.42578125" bestFit="1" customWidth="1"/>
    <col min="5" max="5" width="10.140625" bestFit="1" customWidth="1"/>
  </cols>
  <sheetData>
    <row r="1" spans="1:6" ht="23.25" x14ac:dyDescent="0.25">
      <c r="A1" s="100" t="s">
        <v>175</v>
      </c>
      <c r="B1" s="100"/>
      <c r="C1" s="100"/>
      <c r="D1" s="100"/>
      <c r="E1" s="100"/>
      <c r="F1" s="70"/>
    </row>
    <row r="2" spans="1:6" ht="30" customHeight="1" x14ac:dyDescent="0.25">
      <c r="A2" s="103" t="s">
        <v>199</v>
      </c>
      <c r="B2" s="103"/>
      <c r="C2" s="103"/>
      <c r="D2" s="103"/>
      <c r="E2" s="103"/>
      <c r="F2" s="103"/>
    </row>
    <row r="3" spans="1:6" x14ac:dyDescent="0.25">
      <c r="A3" s="70" t="s">
        <v>168</v>
      </c>
      <c r="B3" s="101"/>
      <c r="C3" s="101"/>
      <c r="D3" s="70"/>
      <c r="E3" s="70"/>
      <c r="F3" s="70"/>
    </row>
    <row r="4" spans="1:6" x14ac:dyDescent="0.25">
      <c r="A4" s="70" t="s">
        <v>169</v>
      </c>
      <c r="B4" s="101"/>
      <c r="C4" s="101"/>
      <c r="D4" s="70"/>
      <c r="E4" s="70"/>
      <c r="F4" s="70"/>
    </row>
    <row r="5" spans="1:6" x14ac:dyDescent="0.25">
      <c r="A5" s="70"/>
      <c r="B5" s="70"/>
      <c r="C5" s="70"/>
      <c r="D5" s="70"/>
      <c r="E5" s="70"/>
      <c r="F5" s="70"/>
    </row>
    <row r="6" spans="1:6" ht="15.75" thickBot="1" x14ac:dyDescent="0.3">
      <c r="A6" s="82" t="s">
        <v>161</v>
      </c>
      <c r="B6" s="75" t="s">
        <v>164</v>
      </c>
      <c r="C6" s="75" t="s">
        <v>162</v>
      </c>
      <c r="D6" s="75" t="s">
        <v>165</v>
      </c>
      <c r="E6" s="75" t="s">
        <v>163</v>
      </c>
      <c r="F6" s="70"/>
    </row>
    <row r="7" spans="1:6" x14ac:dyDescent="0.25">
      <c r="A7" s="82">
        <v>1</v>
      </c>
      <c r="B7" s="84"/>
      <c r="C7" s="88" t="str">
        <f>IF(B7, B7*2.5 + 125, "")</f>
        <v/>
      </c>
      <c r="D7" s="85"/>
      <c r="E7" s="88" t="str">
        <f>IF(AND(ISNUMBER(C7), ISNUMBER(D7)), IF(D7&gt;C7, FALSE, TRUE), " ")</f>
        <v xml:space="preserve"> </v>
      </c>
      <c r="F7" s="70"/>
    </row>
    <row r="8" spans="1:6" x14ac:dyDescent="0.25">
      <c r="A8" s="82">
        <v>2</v>
      </c>
      <c r="B8" s="84"/>
      <c r="C8" s="89" t="str">
        <f t="shared" ref="C8:C26" si="0">IF(B8, B8*2.5 + 125, "")</f>
        <v/>
      </c>
      <c r="D8" s="85"/>
      <c r="E8" s="89" t="str">
        <f t="shared" ref="E8:E26" si="1">IF(AND(ISNUMBER(C8), ISNUMBER(D8)), IF(D8&gt;C8, FALSE, TRUE), " ")</f>
        <v xml:space="preserve"> </v>
      </c>
      <c r="F8" s="70"/>
    </row>
    <row r="9" spans="1:6" x14ac:dyDescent="0.25">
      <c r="A9" s="82">
        <v>3</v>
      </c>
      <c r="B9" s="84"/>
      <c r="C9" s="89" t="str">
        <f t="shared" si="0"/>
        <v/>
      </c>
      <c r="D9" s="85"/>
      <c r="E9" s="89" t="str">
        <f t="shared" si="1"/>
        <v xml:space="preserve"> </v>
      </c>
      <c r="F9" s="70"/>
    </row>
    <row r="10" spans="1:6" x14ac:dyDescent="0.25">
      <c r="A10" s="82">
        <v>4</v>
      </c>
      <c r="B10" s="84"/>
      <c r="C10" s="89" t="str">
        <f t="shared" si="0"/>
        <v/>
      </c>
      <c r="D10" s="85"/>
      <c r="E10" s="89" t="str">
        <f t="shared" si="1"/>
        <v xml:space="preserve"> </v>
      </c>
      <c r="F10" s="70"/>
    </row>
    <row r="11" spans="1:6" x14ac:dyDescent="0.25">
      <c r="A11" s="82">
        <v>5</v>
      </c>
      <c r="B11" s="84"/>
      <c r="C11" s="89" t="str">
        <f t="shared" si="0"/>
        <v/>
      </c>
      <c r="D11" s="85"/>
      <c r="E11" s="89" t="str">
        <f t="shared" si="1"/>
        <v xml:space="preserve"> </v>
      </c>
      <c r="F11" s="70"/>
    </row>
    <row r="12" spans="1:6" x14ac:dyDescent="0.25">
      <c r="A12" s="82">
        <v>6</v>
      </c>
      <c r="B12" s="84"/>
      <c r="C12" s="89" t="str">
        <f t="shared" si="0"/>
        <v/>
      </c>
      <c r="D12" s="85"/>
      <c r="E12" s="89" t="str">
        <f t="shared" si="1"/>
        <v xml:space="preserve"> </v>
      </c>
      <c r="F12" s="70"/>
    </row>
    <row r="13" spans="1:6" x14ac:dyDescent="0.25">
      <c r="A13" s="82">
        <v>7</v>
      </c>
      <c r="B13" s="84"/>
      <c r="C13" s="89" t="str">
        <f t="shared" si="0"/>
        <v/>
      </c>
      <c r="D13" s="85"/>
      <c r="E13" s="89" t="str">
        <f t="shared" si="1"/>
        <v xml:space="preserve"> </v>
      </c>
      <c r="F13" s="70"/>
    </row>
    <row r="14" spans="1:6" x14ac:dyDescent="0.25">
      <c r="A14" s="82">
        <v>8</v>
      </c>
      <c r="B14" s="84"/>
      <c r="C14" s="89" t="str">
        <f t="shared" si="0"/>
        <v/>
      </c>
      <c r="D14" s="85"/>
      <c r="E14" s="89" t="str">
        <f t="shared" si="1"/>
        <v xml:space="preserve"> </v>
      </c>
      <c r="F14" s="70"/>
    </row>
    <row r="15" spans="1:6" x14ac:dyDescent="0.25">
      <c r="A15" s="82">
        <v>9</v>
      </c>
      <c r="B15" s="84"/>
      <c r="C15" s="89" t="str">
        <f t="shared" si="0"/>
        <v/>
      </c>
      <c r="D15" s="85"/>
      <c r="E15" s="89" t="str">
        <f t="shared" si="1"/>
        <v xml:space="preserve"> </v>
      </c>
      <c r="F15" s="70"/>
    </row>
    <row r="16" spans="1:6" x14ac:dyDescent="0.25">
      <c r="A16" s="82">
        <v>10</v>
      </c>
      <c r="B16" s="84"/>
      <c r="C16" s="89" t="str">
        <f t="shared" si="0"/>
        <v/>
      </c>
      <c r="D16" s="85"/>
      <c r="E16" s="89" t="str">
        <f t="shared" si="1"/>
        <v xml:space="preserve"> </v>
      </c>
      <c r="F16" s="70"/>
    </row>
    <row r="17" spans="1:6" x14ac:dyDescent="0.25">
      <c r="A17" s="82">
        <v>11</v>
      </c>
      <c r="B17" s="84"/>
      <c r="C17" s="89" t="str">
        <f t="shared" si="0"/>
        <v/>
      </c>
      <c r="D17" s="85"/>
      <c r="E17" s="89" t="str">
        <f t="shared" si="1"/>
        <v xml:space="preserve"> </v>
      </c>
      <c r="F17" s="70"/>
    </row>
    <row r="18" spans="1:6" x14ac:dyDescent="0.25">
      <c r="A18" s="82">
        <v>12</v>
      </c>
      <c r="B18" s="84"/>
      <c r="C18" s="89" t="str">
        <f t="shared" si="0"/>
        <v/>
      </c>
      <c r="D18" s="85"/>
      <c r="E18" s="89" t="str">
        <f t="shared" si="1"/>
        <v xml:space="preserve"> </v>
      </c>
      <c r="F18" s="70"/>
    </row>
    <row r="19" spans="1:6" x14ac:dyDescent="0.25">
      <c r="A19" s="82">
        <v>13</v>
      </c>
      <c r="B19" s="84"/>
      <c r="C19" s="89" t="str">
        <f t="shared" si="0"/>
        <v/>
      </c>
      <c r="D19" s="85"/>
      <c r="E19" s="89" t="str">
        <f t="shared" si="1"/>
        <v xml:space="preserve"> </v>
      </c>
      <c r="F19" s="70"/>
    </row>
    <row r="20" spans="1:6" x14ac:dyDescent="0.25">
      <c r="A20" s="82">
        <v>14</v>
      </c>
      <c r="B20" s="84"/>
      <c r="C20" s="89" t="str">
        <f t="shared" si="0"/>
        <v/>
      </c>
      <c r="D20" s="85"/>
      <c r="E20" s="89" t="str">
        <f t="shared" si="1"/>
        <v xml:space="preserve"> </v>
      </c>
      <c r="F20" s="70"/>
    </row>
    <row r="21" spans="1:6" x14ac:dyDescent="0.25">
      <c r="A21" s="82">
        <v>15</v>
      </c>
      <c r="B21" s="84"/>
      <c r="C21" s="89" t="str">
        <f t="shared" si="0"/>
        <v/>
      </c>
      <c r="D21" s="85"/>
      <c r="E21" s="89" t="str">
        <f t="shared" si="1"/>
        <v xml:space="preserve"> </v>
      </c>
      <c r="F21" s="70"/>
    </row>
    <row r="22" spans="1:6" x14ac:dyDescent="0.25">
      <c r="A22" s="82">
        <v>16</v>
      </c>
      <c r="B22" s="84"/>
      <c r="C22" s="89" t="str">
        <f t="shared" si="0"/>
        <v/>
      </c>
      <c r="D22" s="85"/>
      <c r="E22" s="89" t="str">
        <f t="shared" si="1"/>
        <v xml:space="preserve"> </v>
      </c>
      <c r="F22" s="70"/>
    </row>
    <row r="23" spans="1:6" x14ac:dyDescent="0.25">
      <c r="A23" s="82">
        <v>17</v>
      </c>
      <c r="B23" s="84"/>
      <c r="C23" s="89" t="str">
        <f t="shared" si="0"/>
        <v/>
      </c>
      <c r="D23" s="85"/>
      <c r="E23" s="89" t="str">
        <f t="shared" si="1"/>
        <v xml:space="preserve"> </v>
      </c>
      <c r="F23" s="70"/>
    </row>
    <row r="24" spans="1:6" x14ac:dyDescent="0.25">
      <c r="A24" s="82">
        <v>18</v>
      </c>
      <c r="B24" s="84"/>
      <c r="C24" s="89" t="str">
        <f t="shared" si="0"/>
        <v/>
      </c>
      <c r="D24" s="85"/>
      <c r="E24" s="89" t="str">
        <f t="shared" si="1"/>
        <v xml:space="preserve"> </v>
      </c>
      <c r="F24" s="70"/>
    </row>
    <row r="25" spans="1:6" x14ac:dyDescent="0.25">
      <c r="A25" s="82">
        <v>19</v>
      </c>
      <c r="B25" s="84"/>
      <c r="C25" s="89" t="str">
        <f t="shared" si="0"/>
        <v/>
      </c>
      <c r="D25" s="85"/>
      <c r="E25" s="89" t="str">
        <f t="shared" si="1"/>
        <v xml:space="preserve"> </v>
      </c>
      <c r="F25" s="70"/>
    </row>
    <row r="26" spans="1:6" ht="15.75" thickBot="1" x14ac:dyDescent="0.3">
      <c r="A26" s="82">
        <v>20</v>
      </c>
      <c r="B26" s="84"/>
      <c r="C26" s="90" t="str">
        <f t="shared" si="0"/>
        <v/>
      </c>
      <c r="D26" s="85"/>
      <c r="E26" s="90" t="str">
        <f t="shared" si="1"/>
        <v xml:space="preserve"> </v>
      </c>
      <c r="F26" s="70"/>
    </row>
    <row r="27" spans="1:6" ht="15.75" thickBot="1" x14ac:dyDescent="0.3">
      <c r="A27" s="70"/>
      <c r="B27" s="70"/>
      <c r="C27" s="70"/>
      <c r="D27" s="81" t="s">
        <v>198</v>
      </c>
      <c r="E27" s="79" t="str">
        <f>IFERROR( COUNTIF(E7:E26, TRUE) / COUNTIF(E7:E26, "&lt;&gt; ") *100, " ")</f>
        <v xml:space="preserve"> </v>
      </c>
    </row>
    <row r="28" spans="1:6" x14ac:dyDescent="0.25">
      <c r="A28" s="70"/>
      <c r="B28" s="70"/>
      <c r="C28" s="70"/>
      <c r="D28" s="70"/>
      <c r="E28" s="70"/>
      <c r="F28" s="70"/>
    </row>
    <row r="29" spans="1:6" x14ac:dyDescent="0.25">
      <c r="A29" s="70"/>
      <c r="B29" s="70"/>
      <c r="C29" s="70"/>
      <c r="D29" s="70"/>
      <c r="E29" s="70"/>
      <c r="F29" s="70"/>
    </row>
    <row r="30" spans="1:6" x14ac:dyDescent="0.25">
      <c r="A30" s="70"/>
      <c r="B30" s="70"/>
      <c r="C30" s="70"/>
      <c r="D30" s="70"/>
      <c r="E30" s="70"/>
      <c r="F30" s="70"/>
    </row>
    <row r="31" spans="1:6" x14ac:dyDescent="0.25">
      <c r="A31" s="70"/>
      <c r="B31" s="70"/>
      <c r="C31" s="70"/>
      <c r="D31" s="70"/>
      <c r="E31" s="70"/>
      <c r="F31" s="70"/>
    </row>
    <row r="32" spans="1:6" x14ac:dyDescent="0.25">
      <c r="A32" s="70"/>
      <c r="B32" s="70"/>
      <c r="C32" s="70"/>
      <c r="D32" s="70"/>
      <c r="E32" s="70"/>
      <c r="F32" s="70"/>
    </row>
    <row r="33" spans="1:6" x14ac:dyDescent="0.25">
      <c r="A33" s="70"/>
      <c r="B33" s="70"/>
      <c r="C33" s="70"/>
      <c r="D33" s="70"/>
      <c r="E33" s="70"/>
      <c r="F33" s="70"/>
    </row>
    <row r="34" spans="1:6" x14ac:dyDescent="0.25">
      <c r="A34" s="70"/>
      <c r="B34" s="70"/>
      <c r="C34" s="70"/>
      <c r="D34" s="70"/>
      <c r="E34" s="70"/>
      <c r="F34" s="70"/>
    </row>
    <row r="35" spans="1:6" x14ac:dyDescent="0.25">
      <c r="A35" s="70"/>
      <c r="B35" s="70"/>
      <c r="C35" s="70"/>
      <c r="D35" s="70"/>
      <c r="E35" s="70"/>
      <c r="F35" s="70"/>
    </row>
    <row r="36" spans="1:6" x14ac:dyDescent="0.25">
      <c r="A36" s="70"/>
      <c r="B36" s="70"/>
      <c r="C36" s="70"/>
      <c r="D36" s="70"/>
      <c r="E36" s="70"/>
      <c r="F36" s="70"/>
    </row>
    <row r="37" spans="1:6" x14ac:dyDescent="0.25">
      <c r="A37" s="70"/>
      <c r="B37" s="70"/>
      <c r="C37" s="70"/>
      <c r="D37" s="70"/>
      <c r="E37" s="70"/>
      <c r="F37" s="70"/>
    </row>
    <row r="38" spans="1:6" x14ac:dyDescent="0.25">
      <c r="A38" s="70"/>
      <c r="B38" s="70"/>
      <c r="C38" s="70"/>
      <c r="D38" s="70"/>
      <c r="E38" s="70"/>
      <c r="F38" s="70"/>
    </row>
    <row r="39" spans="1:6" x14ac:dyDescent="0.25">
      <c r="A39" s="70"/>
      <c r="B39" s="70"/>
      <c r="C39" s="70"/>
      <c r="D39" s="70"/>
      <c r="E39" s="70"/>
      <c r="F39" s="70"/>
    </row>
    <row r="40" spans="1:6" x14ac:dyDescent="0.25">
      <c r="A40" s="70"/>
      <c r="B40" s="70"/>
      <c r="C40" s="70"/>
      <c r="D40" s="70"/>
      <c r="E40" s="70"/>
      <c r="F40" s="70"/>
    </row>
    <row r="41" spans="1:6" x14ac:dyDescent="0.25">
      <c r="A41" s="70"/>
      <c r="B41" s="70"/>
      <c r="C41" s="70"/>
      <c r="D41" s="70"/>
      <c r="E41" s="70"/>
      <c r="F41" s="70"/>
    </row>
    <row r="42" spans="1:6" x14ac:dyDescent="0.25">
      <c r="A42" s="70"/>
      <c r="B42" s="70"/>
      <c r="C42" s="70"/>
      <c r="D42" s="70"/>
      <c r="E42" s="70"/>
      <c r="F42" s="70"/>
    </row>
    <row r="43" spans="1:6" x14ac:dyDescent="0.25">
      <c r="A43" s="70"/>
      <c r="B43" s="70"/>
      <c r="C43" s="70"/>
      <c r="D43" s="70"/>
      <c r="E43" s="70"/>
      <c r="F43" s="70"/>
    </row>
    <row r="44" spans="1:6" x14ac:dyDescent="0.25">
      <c r="A44" s="70"/>
      <c r="B44" s="70"/>
      <c r="C44" s="70"/>
      <c r="D44" s="70"/>
      <c r="E44" s="70"/>
      <c r="F44" s="70"/>
    </row>
    <row r="45" spans="1:6" x14ac:dyDescent="0.25">
      <c r="A45" s="70"/>
      <c r="B45" s="70"/>
      <c r="C45" s="70"/>
      <c r="D45" s="70"/>
      <c r="E45" s="70"/>
      <c r="F45" s="70"/>
    </row>
    <row r="46" spans="1:6" x14ac:dyDescent="0.25">
      <c r="A46" s="70"/>
      <c r="B46" s="70"/>
      <c r="C46" s="70"/>
      <c r="D46" s="70"/>
      <c r="E46" s="70"/>
      <c r="F46" s="70"/>
    </row>
    <row r="47" spans="1:6" x14ac:dyDescent="0.25">
      <c r="A47" s="70"/>
      <c r="B47" s="70"/>
      <c r="C47" s="70"/>
      <c r="D47" s="70"/>
      <c r="E47" s="70"/>
      <c r="F47" s="70"/>
    </row>
    <row r="48" spans="1:6" x14ac:dyDescent="0.25">
      <c r="A48" s="70"/>
      <c r="B48" s="70"/>
      <c r="C48" s="70"/>
      <c r="D48" s="70"/>
      <c r="E48" s="70"/>
      <c r="F48" s="70"/>
    </row>
    <row r="49" spans="1:6" x14ac:dyDescent="0.25">
      <c r="A49" s="70"/>
      <c r="B49" s="70"/>
      <c r="C49" s="70"/>
      <c r="D49" s="70"/>
      <c r="E49" s="70"/>
      <c r="F49" s="70"/>
    </row>
  </sheetData>
  <mergeCells count="4">
    <mergeCell ref="A1:E1"/>
    <mergeCell ref="B3:C3"/>
    <mergeCell ref="B4:C4"/>
    <mergeCell ref="A2:F2"/>
  </mergeCells>
  <conditionalFormatting sqref="E27">
    <cfRule type="cellIs" dxfId="11" priority="1" operator="equal">
      <formula>" "</formula>
    </cfRule>
    <cfRule type="cellIs" dxfId="10" priority="2" operator="greaterThanOrEqual">
      <formula>50</formula>
    </cfRule>
    <cfRule type="cellIs" dxfId="9" priority="3" operator="lessThan">
      <formula>50</formula>
    </cfRule>
  </conditionalFormatting>
  <pageMargins left="0.7" right="0.7" top="0.75" bottom="0.75" header="0.3" footer="0.3"/>
  <pageSetup paperSize="9" orientation="portrait" r:id="rId1"/>
  <headerFooter>
    <oddHeader>&amp;CPET weight corrected DRL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zoomScaleNormal="100" workbookViewId="0">
      <selection activeCell="D11" sqref="D11"/>
    </sheetView>
  </sheetViews>
  <sheetFormatPr defaultRowHeight="15" x14ac:dyDescent="0.25"/>
  <cols>
    <col min="1" max="1" width="14.7109375" customWidth="1"/>
    <col min="2" max="2" width="19.28515625" customWidth="1"/>
    <col min="3" max="3" width="18.5703125" customWidth="1"/>
    <col min="4" max="4" width="21" customWidth="1"/>
    <col min="5" max="5" width="13.42578125" bestFit="1" customWidth="1"/>
  </cols>
  <sheetData>
    <row r="1" spans="1:14" ht="23.25" x14ac:dyDescent="0.25">
      <c r="A1" s="100" t="str">
        <f>CONCATENATE("Multimodality CT, ", B7)</f>
        <v xml:space="preserve">Multimodality CT, </v>
      </c>
      <c r="B1" s="100"/>
      <c r="C1" s="100"/>
      <c r="D1" s="100"/>
      <c r="E1" s="100"/>
      <c r="F1" s="83"/>
      <c r="G1" s="83"/>
      <c r="H1" s="70"/>
      <c r="I1" s="70"/>
      <c r="J1" s="70"/>
      <c r="K1" s="70"/>
      <c r="L1" s="70"/>
      <c r="M1" s="70"/>
      <c r="N1" s="70"/>
    </row>
    <row r="2" spans="1:14" ht="30" customHeight="1" x14ac:dyDescent="0.25">
      <c r="A2" s="103" t="s">
        <v>199</v>
      </c>
      <c r="B2" s="103"/>
      <c r="C2" s="103"/>
      <c r="D2" s="103"/>
      <c r="E2" s="103"/>
      <c r="F2" s="103"/>
    </row>
    <row r="3" spans="1:14" x14ac:dyDescent="0.25">
      <c r="A3" s="70" t="s">
        <v>168</v>
      </c>
      <c r="B3" s="101"/>
      <c r="C3" s="101"/>
      <c r="D3" s="70"/>
      <c r="E3" s="70"/>
      <c r="F3" s="70"/>
      <c r="G3" s="70"/>
      <c r="H3" s="70"/>
      <c r="I3" s="70"/>
      <c r="J3" s="70"/>
      <c r="K3" s="70"/>
      <c r="L3" s="70"/>
      <c r="M3" s="70"/>
      <c r="N3" s="70"/>
    </row>
    <row r="4" spans="1:14" x14ac:dyDescent="0.25">
      <c r="A4" s="70" t="s">
        <v>169</v>
      </c>
      <c r="B4" s="101"/>
      <c r="C4" s="101"/>
      <c r="D4" s="70"/>
      <c r="E4" s="70"/>
      <c r="F4" s="70"/>
      <c r="G4" s="70"/>
      <c r="H4" s="70"/>
      <c r="I4" s="70"/>
      <c r="J4" s="70"/>
      <c r="K4" s="70"/>
      <c r="L4" s="70"/>
      <c r="M4" s="70"/>
      <c r="N4" s="70"/>
    </row>
    <row r="5" spans="1:14" x14ac:dyDescent="0.25">
      <c r="A5" s="70"/>
      <c r="B5" s="70"/>
      <c r="C5" s="70"/>
      <c r="D5" s="70"/>
      <c r="E5" s="70"/>
      <c r="F5" s="70"/>
      <c r="G5" s="70"/>
      <c r="H5" s="70"/>
      <c r="I5" s="70"/>
      <c r="J5" s="70"/>
      <c r="K5" s="70"/>
      <c r="L5" s="70"/>
      <c r="M5" s="70"/>
      <c r="N5" s="70"/>
    </row>
    <row r="6" spans="1:14" x14ac:dyDescent="0.25">
      <c r="A6" s="70" t="s">
        <v>166</v>
      </c>
      <c r="B6" s="102"/>
      <c r="C6" s="102"/>
      <c r="D6" s="70"/>
      <c r="E6" s="70"/>
      <c r="F6" s="70"/>
      <c r="G6" s="70"/>
      <c r="H6" s="70"/>
      <c r="I6" s="70"/>
      <c r="J6" s="70"/>
      <c r="K6" s="70"/>
      <c r="L6" s="70"/>
      <c r="M6" s="70"/>
      <c r="N6" s="70"/>
    </row>
    <row r="7" spans="1:14" x14ac:dyDescent="0.25">
      <c r="A7" s="70" t="s">
        <v>170</v>
      </c>
      <c r="B7" s="102"/>
      <c r="C7" s="102"/>
      <c r="D7" s="70"/>
      <c r="E7" s="70"/>
      <c r="F7" s="70"/>
      <c r="G7" s="70"/>
      <c r="H7" s="70"/>
      <c r="I7" s="70"/>
      <c r="J7" s="70"/>
      <c r="K7" s="70"/>
      <c r="L7" s="70"/>
      <c r="M7" s="70"/>
      <c r="N7" s="70"/>
    </row>
    <row r="8" spans="1:14" ht="15.75" thickBot="1" x14ac:dyDescent="0.3">
      <c r="A8" s="70"/>
      <c r="B8" s="70"/>
      <c r="C8" s="70"/>
      <c r="D8" s="70"/>
      <c r="E8" s="70"/>
      <c r="F8" s="70"/>
      <c r="G8" s="70"/>
      <c r="H8" s="70"/>
      <c r="I8" s="70"/>
      <c r="J8" s="70"/>
      <c r="K8" s="70"/>
      <c r="L8" s="70"/>
      <c r="M8" s="70"/>
      <c r="N8" s="70"/>
    </row>
    <row r="9" spans="1:14" x14ac:dyDescent="0.25">
      <c r="A9" s="70" t="s">
        <v>167</v>
      </c>
      <c r="B9" s="71" t="str">
        <f>IFERROR(VLOOKUP(B$7, DRLs!B$84:G$99, 6, FALSE), " ")</f>
        <v xml:space="preserve"> </v>
      </c>
      <c r="C9" s="70"/>
      <c r="E9" s="70"/>
      <c r="F9" s="70"/>
      <c r="G9" s="70"/>
      <c r="H9" s="70"/>
      <c r="I9" s="70"/>
      <c r="J9" s="70"/>
      <c r="K9" s="70"/>
      <c r="L9" s="70"/>
      <c r="M9" s="70"/>
      <c r="N9" s="70"/>
    </row>
    <row r="10" spans="1:14" x14ac:dyDescent="0.25">
      <c r="A10" s="70" t="s">
        <v>173</v>
      </c>
      <c r="B10" s="72" t="str">
        <f>IFERROR(VLOOKUP(B$7, DRLs!B$84:G$99, 5, FALSE), " ")</f>
        <v xml:space="preserve"> </v>
      </c>
      <c r="C10" s="70"/>
      <c r="D10" s="70"/>
      <c r="E10" s="70"/>
      <c r="F10" s="70"/>
      <c r="G10" s="70"/>
      <c r="H10" s="70"/>
      <c r="I10" s="70"/>
      <c r="J10" s="70"/>
      <c r="K10" s="70"/>
      <c r="L10" s="70"/>
      <c r="M10" s="70"/>
      <c r="N10" s="70"/>
    </row>
    <row r="11" spans="1:14" ht="15.75" thickBot="1" x14ac:dyDescent="0.3">
      <c r="A11" s="70" t="s">
        <v>174</v>
      </c>
      <c r="B11" s="73" t="str">
        <f>IFERROR(VLOOKUP(B$7, DRLs!B$84:G$99, 4, FALSE), " ")</f>
        <v xml:space="preserve"> </v>
      </c>
      <c r="C11" s="70"/>
      <c r="D11" s="70"/>
      <c r="E11" s="70"/>
      <c r="F11" s="70"/>
      <c r="G11" s="70"/>
      <c r="H11" s="70"/>
      <c r="I11" s="70"/>
      <c r="J11" s="70"/>
      <c r="K11" s="70"/>
      <c r="L11" s="70"/>
      <c r="M11" s="70"/>
      <c r="N11" s="70"/>
    </row>
    <row r="12" spans="1:14" x14ac:dyDescent="0.25">
      <c r="A12" s="70"/>
      <c r="B12" s="70"/>
      <c r="C12" s="70"/>
      <c r="D12" s="70"/>
      <c r="E12" s="70"/>
      <c r="F12" s="70"/>
      <c r="G12" s="70"/>
      <c r="H12" s="70"/>
      <c r="I12" s="70"/>
      <c r="J12" s="70"/>
      <c r="K12" s="70"/>
      <c r="L12" s="70"/>
      <c r="M12" s="70"/>
      <c r="N12" s="70"/>
    </row>
    <row r="13" spans="1:14" x14ac:dyDescent="0.25">
      <c r="A13" s="82" t="s">
        <v>161</v>
      </c>
      <c r="B13" s="75" t="s">
        <v>180</v>
      </c>
      <c r="C13" s="75" t="s">
        <v>177</v>
      </c>
      <c r="D13" s="75" t="s">
        <v>179</v>
      </c>
      <c r="E13" s="75" t="s">
        <v>178</v>
      </c>
      <c r="F13" s="70"/>
      <c r="G13" s="70"/>
      <c r="H13" s="70"/>
      <c r="I13" s="70"/>
      <c r="J13" s="70"/>
      <c r="K13" s="70"/>
      <c r="L13" s="70"/>
      <c r="M13" s="70"/>
      <c r="N13" s="70"/>
    </row>
    <row r="14" spans="1:14" x14ac:dyDescent="0.25">
      <c r="A14" s="82">
        <v>1</v>
      </c>
      <c r="B14" s="76"/>
      <c r="C14" s="76"/>
      <c r="D14" s="76"/>
      <c r="E14" s="76"/>
      <c r="F14" s="70"/>
      <c r="G14" s="70"/>
      <c r="H14" s="70"/>
      <c r="I14" s="70"/>
      <c r="J14" s="70"/>
      <c r="K14" s="70"/>
      <c r="L14" s="70"/>
      <c r="M14" s="70"/>
      <c r="N14" s="70"/>
    </row>
    <row r="15" spans="1:14" x14ac:dyDescent="0.25">
      <c r="A15" s="82">
        <v>2</v>
      </c>
      <c r="B15" s="76"/>
      <c r="C15" s="76"/>
      <c r="D15" s="76"/>
      <c r="E15" s="76"/>
      <c r="F15" s="70"/>
      <c r="G15" s="70"/>
      <c r="H15" s="70"/>
      <c r="I15" s="70"/>
      <c r="J15" s="70"/>
      <c r="K15" s="70"/>
      <c r="L15" s="70"/>
      <c r="M15" s="70"/>
      <c r="N15" s="70"/>
    </row>
    <row r="16" spans="1:14" x14ac:dyDescent="0.25">
      <c r="A16" s="82">
        <v>3</v>
      </c>
      <c r="B16" s="76"/>
      <c r="C16" s="76"/>
      <c r="D16" s="76"/>
      <c r="E16" s="76"/>
      <c r="F16" s="70"/>
      <c r="G16" s="70"/>
      <c r="H16" s="70"/>
      <c r="I16" s="70"/>
      <c r="J16" s="70"/>
      <c r="K16" s="70"/>
      <c r="L16" s="70"/>
      <c r="M16" s="70"/>
      <c r="N16" s="70"/>
    </row>
    <row r="17" spans="1:14" x14ac:dyDescent="0.25">
      <c r="A17" s="82">
        <v>4</v>
      </c>
      <c r="B17" s="76"/>
      <c r="C17" s="76"/>
      <c r="D17" s="76"/>
      <c r="E17" s="76"/>
      <c r="F17" s="70"/>
      <c r="G17" s="70"/>
      <c r="H17" s="70"/>
      <c r="I17" s="70"/>
      <c r="J17" s="70"/>
      <c r="K17" s="70"/>
      <c r="L17" s="70"/>
      <c r="M17" s="70"/>
      <c r="N17" s="70"/>
    </row>
    <row r="18" spans="1:14" x14ac:dyDescent="0.25">
      <c r="A18" s="82">
        <v>5</v>
      </c>
      <c r="B18" s="76"/>
      <c r="C18" s="76"/>
      <c r="D18" s="76"/>
      <c r="E18" s="76"/>
      <c r="F18" s="70"/>
      <c r="G18" s="70"/>
      <c r="H18" s="70"/>
      <c r="I18" s="70"/>
      <c r="J18" s="70"/>
      <c r="K18" s="70"/>
      <c r="L18" s="70"/>
      <c r="M18" s="70"/>
      <c r="N18" s="70"/>
    </row>
    <row r="19" spans="1:14" x14ac:dyDescent="0.25">
      <c r="A19" s="82">
        <v>6</v>
      </c>
      <c r="B19" s="76"/>
      <c r="C19" s="76"/>
      <c r="D19" s="76"/>
      <c r="E19" s="76"/>
      <c r="F19" s="70"/>
      <c r="G19" s="70"/>
      <c r="H19" s="70"/>
      <c r="I19" s="70"/>
      <c r="J19" s="70"/>
      <c r="K19" s="70"/>
      <c r="L19" s="70"/>
      <c r="M19" s="70"/>
      <c r="N19" s="70"/>
    </row>
    <row r="20" spans="1:14" x14ac:dyDescent="0.25">
      <c r="A20" s="82">
        <v>7</v>
      </c>
      <c r="B20" s="76"/>
      <c r="C20" s="76"/>
      <c r="D20" s="76"/>
      <c r="E20" s="76"/>
      <c r="F20" s="70"/>
      <c r="G20" s="70"/>
      <c r="H20" s="70"/>
      <c r="I20" s="70"/>
      <c r="J20" s="70"/>
      <c r="K20" s="70"/>
      <c r="L20" s="70"/>
      <c r="M20" s="70"/>
      <c r="N20" s="70"/>
    </row>
    <row r="21" spans="1:14" x14ac:dyDescent="0.25">
      <c r="A21" s="82">
        <v>8</v>
      </c>
      <c r="B21" s="76"/>
      <c r="C21" s="76"/>
      <c r="D21" s="76"/>
      <c r="E21" s="76"/>
      <c r="F21" s="70"/>
      <c r="G21" s="70"/>
      <c r="H21" s="70"/>
      <c r="I21" s="70"/>
      <c r="J21" s="70"/>
      <c r="K21" s="70"/>
      <c r="L21" s="70"/>
      <c r="M21" s="70"/>
      <c r="N21" s="70"/>
    </row>
    <row r="22" spans="1:14" x14ac:dyDescent="0.25">
      <c r="A22" s="82">
        <v>9</v>
      </c>
      <c r="B22" s="76"/>
      <c r="C22" s="76"/>
      <c r="D22" s="76"/>
      <c r="E22" s="76"/>
      <c r="F22" s="70"/>
      <c r="G22" s="70"/>
      <c r="H22" s="70"/>
      <c r="I22" s="70"/>
      <c r="J22" s="70"/>
      <c r="K22" s="70"/>
      <c r="L22" s="70"/>
      <c r="M22" s="70"/>
      <c r="N22" s="70"/>
    </row>
    <row r="23" spans="1:14" x14ac:dyDescent="0.25">
      <c r="A23" s="82">
        <v>10</v>
      </c>
      <c r="B23" s="76"/>
      <c r="C23" s="76"/>
      <c r="D23" s="76"/>
      <c r="E23" s="76"/>
      <c r="F23" s="70"/>
      <c r="G23" s="70"/>
      <c r="H23" s="70"/>
      <c r="I23" s="70"/>
      <c r="J23" s="70"/>
      <c r="K23" s="70"/>
      <c r="L23" s="70"/>
      <c r="M23" s="70"/>
      <c r="N23" s="70"/>
    </row>
    <row r="24" spans="1:14" x14ac:dyDescent="0.25">
      <c r="A24" s="82">
        <v>11</v>
      </c>
      <c r="B24" s="76"/>
      <c r="C24" s="76"/>
      <c r="D24" s="76"/>
      <c r="E24" s="76"/>
      <c r="F24" s="70"/>
      <c r="G24" s="70"/>
      <c r="H24" s="70"/>
      <c r="I24" s="70"/>
      <c r="J24" s="70"/>
      <c r="K24" s="70"/>
      <c r="L24" s="70"/>
      <c r="M24" s="70"/>
      <c r="N24" s="70"/>
    </row>
    <row r="25" spans="1:14" x14ac:dyDescent="0.25">
      <c r="A25" s="82">
        <v>12</v>
      </c>
      <c r="B25" s="76"/>
      <c r="C25" s="76"/>
      <c r="D25" s="76"/>
      <c r="E25" s="76"/>
      <c r="F25" s="70"/>
      <c r="G25" s="70"/>
      <c r="H25" s="70"/>
      <c r="I25" s="70"/>
      <c r="J25" s="70"/>
      <c r="K25" s="70"/>
      <c r="L25" s="70"/>
      <c r="M25" s="70"/>
      <c r="N25" s="70"/>
    </row>
    <row r="26" spans="1:14" x14ac:dyDescent="0.25">
      <c r="A26" s="82">
        <v>13</v>
      </c>
      <c r="B26" s="76"/>
      <c r="C26" s="76"/>
      <c r="D26" s="76"/>
      <c r="E26" s="76"/>
      <c r="F26" s="70"/>
      <c r="G26" s="70"/>
      <c r="H26" s="70"/>
      <c r="I26" s="70"/>
      <c r="J26" s="70"/>
      <c r="K26" s="70"/>
      <c r="L26" s="70"/>
      <c r="M26" s="70"/>
      <c r="N26" s="70"/>
    </row>
    <row r="27" spans="1:14" x14ac:dyDescent="0.25">
      <c r="A27" s="82">
        <v>14</v>
      </c>
      <c r="B27" s="76"/>
      <c r="C27" s="76"/>
      <c r="D27" s="76"/>
      <c r="E27" s="76"/>
      <c r="F27" s="70"/>
      <c r="G27" s="70"/>
      <c r="H27" s="70"/>
      <c r="I27" s="70"/>
      <c r="J27" s="70"/>
      <c r="K27" s="70"/>
      <c r="L27" s="70"/>
      <c r="M27" s="70"/>
      <c r="N27" s="70"/>
    </row>
    <row r="28" spans="1:14" x14ac:dyDescent="0.25">
      <c r="A28" s="82">
        <v>15</v>
      </c>
      <c r="B28" s="76"/>
      <c r="C28" s="76"/>
      <c r="D28" s="76"/>
      <c r="E28" s="76"/>
      <c r="F28" s="70"/>
      <c r="G28" s="70"/>
      <c r="H28" s="70"/>
      <c r="I28" s="70"/>
      <c r="J28" s="70"/>
      <c r="K28" s="70"/>
      <c r="L28" s="70"/>
      <c r="M28" s="70"/>
      <c r="N28" s="70"/>
    </row>
    <row r="29" spans="1:14" x14ac:dyDescent="0.25">
      <c r="A29" s="82">
        <v>16</v>
      </c>
      <c r="B29" s="76"/>
      <c r="C29" s="76"/>
      <c r="D29" s="76"/>
      <c r="E29" s="76"/>
      <c r="F29" s="70"/>
      <c r="G29" s="70"/>
      <c r="H29" s="70"/>
      <c r="I29" s="70"/>
      <c r="J29" s="70"/>
      <c r="K29" s="70"/>
      <c r="L29" s="70"/>
      <c r="M29" s="70"/>
      <c r="N29" s="70"/>
    </row>
    <row r="30" spans="1:14" x14ac:dyDescent="0.25">
      <c r="A30" s="82">
        <v>17</v>
      </c>
      <c r="B30" s="76"/>
      <c r="C30" s="76"/>
      <c r="D30" s="76"/>
      <c r="E30" s="76"/>
      <c r="F30" s="70"/>
      <c r="G30" s="70"/>
      <c r="H30" s="70"/>
      <c r="I30" s="70"/>
      <c r="J30" s="70"/>
      <c r="K30" s="70"/>
      <c r="L30" s="70"/>
      <c r="M30" s="70"/>
      <c r="N30" s="70"/>
    </row>
    <row r="31" spans="1:14" x14ac:dyDescent="0.25">
      <c r="A31" s="82">
        <v>18</v>
      </c>
      <c r="B31" s="76"/>
      <c r="C31" s="76"/>
      <c r="D31" s="76"/>
      <c r="E31" s="76"/>
      <c r="F31" s="70"/>
      <c r="G31" s="70"/>
      <c r="H31" s="70"/>
      <c r="I31" s="70"/>
      <c r="J31" s="70"/>
      <c r="K31" s="70"/>
      <c r="L31" s="70"/>
      <c r="M31" s="70"/>
      <c r="N31" s="70"/>
    </row>
    <row r="32" spans="1:14" x14ac:dyDescent="0.25">
      <c r="A32" s="82">
        <v>19</v>
      </c>
      <c r="B32" s="76"/>
      <c r="C32" s="76"/>
      <c r="D32" s="76"/>
      <c r="E32" s="76"/>
      <c r="F32" s="70"/>
      <c r="G32" s="70"/>
      <c r="H32" s="70"/>
      <c r="I32" s="70"/>
      <c r="J32" s="70"/>
      <c r="K32" s="70"/>
      <c r="L32" s="70"/>
      <c r="M32" s="70"/>
      <c r="N32" s="70"/>
    </row>
    <row r="33" spans="1:14" ht="15.75" thickBot="1" x14ac:dyDescent="0.3">
      <c r="A33" s="82">
        <v>20</v>
      </c>
      <c r="B33" s="76"/>
      <c r="C33" s="78"/>
      <c r="D33" s="78"/>
      <c r="E33" s="78"/>
      <c r="F33" s="70"/>
      <c r="G33" s="70"/>
      <c r="H33" s="70"/>
      <c r="I33" s="70"/>
      <c r="J33" s="70"/>
      <c r="K33" s="70"/>
      <c r="L33" s="70"/>
      <c r="M33" s="70"/>
      <c r="N33" s="70"/>
    </row>
    <row r="34" spans="1:14" ht="15.75" thickBot="1" x14ac:dyDescent="0.3">
      <c r="B34" s="82" t="s">
        <v>173</v>
      </c>
      <c r="C34" s="80" t="str">
        <f>IFERROR(MEDIAN(C14:C33), " ")</f>
        <v xml:space="preserve"> </v>
      </c>
      <c r="D34" s="74" t="str">
        <f>IFERROR(MEDIAN(D14:D33), " ")</f>
        <v xml:space="preserve"> </v>
      </c>
      <c r="E34" s="74" t="str">
        <f>IFERROR(MEDIAN(E14:E33), " ")</f>
        <v xml:space="preserve"> </v>
      </c>
      <c r="F34" s="70"/>
      <c r="G34" s="70"/>
      <c r="H34" s="70"/>
      <c r="I34" s="70"/>
      <c r="J34" s="70"/>
      <c r="K34" s="70"/>
      <c r="L34" s="70"/>
      <c r="M34" s="70"/>
      <c r="N34" s="70"/>
    </row>
    <row r="35" spans="1:14" x14ac:dyDescent="0.25">
      <c r="A35" s="70"/>
      <c r="B35" s="70"/>
      <c r="C35" s="70"/>
      <c r="D35" s="70"/>
      <c r="E35" s="70"/>
      <c r="F35" s="70"/>
      <c r="G35" s="70"/>
      <c r="H35" s="70"/>
      <c r="I35" s="70"/>
      <c r="J35" s="70"/>
      <c r="K35" s="70"/>
      <c r="L35" s="70"/>
      <c r="M35" s="70"/>
      <c r="N35" s="70"/>
    </row>
    <row r="36" spans="1:14" x14ac:dyDescent="0.25">
      <c r="A36" s="70"/>
      <c r="B36" s="70"/>
      <c r="C36" s="70"/>
      <c r="D36" s="70"/>
      <c r="E36" s="70"/>
      <c r="F36" s="70"/>
      <c r="G36" s="70"/>
      <c r="H36" s="70"/>
      <c r="I36" s="70"/>
      <c r="J36" s="70"/>
      <c r="K36" s="70"/>
      <c r="L36" s="70"/>
      <c r="M36" s="70"/>
      <c r="N36" s="70"/>
    </row>
    <row r="37" spans="1:14" x14ac:dyDescent="0.25">
      <c r="A37" s="70"/>
      <c r="B37" s="70"/>
      <c r="C37" s="70"/>
      <c r="D37" s="70"/>
      <c r="E37" s="70"/>
      <c r="F37" s="70"/>
      <c r="G37" s="70"/>
      <c r="H37" s="70"/>
      <c r="I37" s="70"/>
      <c r="J37" s="70"/>
      <c r="K37" s="70"/>
      <c r="L37" s="70"/>
      <c r="M37" s="70"/>
      <c r="N37" s="70"/>
    </row>
    <row r="38" spans="1:14" x14ac:dyDescent="0.25">
      <c r="A38" s="70"/>
      <c r="B38" s="70"/>
      <c r="C38" s="70"/>
      <c r="D38" s="70"/>
      <c r="E38" s="70"/>
      <c r="F38" s="70"/>
      <c r="G38" s="70"/>
      <c r="H38" s="70"/>
      <c r="I38" s="70"/>
      <c r="J38" s="70"/>
      <c r="K38" s="70"/>
      <c r="L38" s="70"/>
      <c r="M38" s="70"/>
      <c r="N38" s="70"/>
    </row>
    <row r="39" spans="1:14" x14ac:dyDescent="0.25">
      <c r="A39" s="70"/>
      <c r="B39" s="70"/>
      <c r="C39" s="70"/>
      <c r="D39" s="70"/>
      <c r="E39" s="70"/>
      <c r="F39" s="70"/>
      <c r="G39" s="70"/>
      <c r="H39" s="70"/>
      <c r="I39" s="70"/>
      <c r="J39" s="70"/>
      <c r="K39" s="70"/>
      <c r="L39" s="70"/>
      <c r="M39" s="70"/>
      <c r="N39" s="70"/>
    </row>
    <row r="40" spans="1:14" x14ac:dyDescent="0.25">
      <c r="A40" s="70"/>
      <c r="B40" s="70"/>
      <c r="C40" s="70"/>
      <c r="D40" s="70"/>
      <c r="E40" s="70"/>
      <c r="F40" s="70"/>
      <c r="G40" s="70"/>
      <c r="H40" s="70"/>
      <c r="I40" s="70"/>
      <c r="J40" s="70"/>
      <c r="K40" s="70"/>
      <c r="L40" s="70"/>
      <c r="M40" s="70"/>
      <c r="N40" s="70"/>
    </row>
    <row r="41" spans="1:14" x14ac:dyDescent="0.25">
      <c r="A41" s="70"/>
      <c r="B41" s="70"/>
      <c r="C41" s="70"/>
      <c r="D41" s="70"/>
      <c r="E41" s="70"/>
      <c r="F41" s="70"/>
      <c r="G41" s="70"/>
      <c r="H41" s="70"/>
      <c r="I41" s="70"/>
      <c r="J41" s="70"/>
      <c r="K41" s="70"/>
      <c r="L41" s="70"/>
      <c r="M41" s="70"/>
      <c r="N41" s="70"/>
    </row>
    <row r="42" spans="1:14" x14ac:dyDescent="0.25">
      <c r="A42" s="70"/>
      <c r="B42" s="70"/>
      <c r="C42" s="70"/>
      <c r="D42" s="70"/>
      <c r="E42" s="70"/>
      <c r="F42" s="70"/>
      <c r="G42" s="70"/>
      <c r="H42" s="70"/>
      <c r="I42" s="70"/>
      <c r="J42" s="70"/>
      <c r="K42" s="70"/>
      <c r="L42" s="70"/>
      <c r="M42" s="70"/>
      <c r="N42" s="70"/>
    </row>
    <row r="43" spans="1:14" x14ac:dyDescent="0.25">
      <c r="A43" s="70"/>
      <c r="B43" s="70"/>
      <c r="C43" s="70"/>
      <c r="D43" s="70"/>
      <c r="E43" s="70"/>
      <c r="F43" s="70"/>
      <c r="G43" s="70"/>
      <c r="H43" s="70"/>
      <c r="I43" s="70"/>
      <c r="J43" s="70"/>
      <c r="K43" s="70"/>
      <c r="L43" s="70"/>
      <c r="M43" s="70"/>
      <c r="N43" s="70"/>
    </row>
    <row r="44" spans="1:14" x14ac:dyDescent="0.25">
      <c r="A44" s="70"/>
      <c r="B44" s="70"/>
      <c r="C44" s="70"/>
      <c r="D44" s="70"/>
      <c r="E44" s="70"/>
      <c r="F44" s="70"/>
      <c r="G44" s="70"/>
      <c r="H44" s="70"/>
      <c r="I44" s="70"/>
      <c r="J44" s="70"/>
      <c r="K44" s="70"/>
      <c r="L44" s="70"/>
      <c r="M44" s="70"/>
      <c r="N44" s="70"/>
    </row>
    <row r="45" spans="1:14" x14ac:dyDescent="0.25">
      <c r="A45" s="70"/>
      <c r="B45" s="70"/>
      <c r="C45" s="70"/>
      <c r="D45" s="70"/>
      <c r="E45" s="70"/>
      <c r="F45" s="70"/>
      <c r="G45" s="70"/>
      <c r="H45" s="70"/>
      <c r="I45" s="70"/>
      <c r="J45" s="70"/>
      <c r="K45" s="70"/>
      <c r="L45" s="70"/>
      <c r="M45" s="70"/>
      <c r="N45" s="70"/>
    </row>
    <row r="46" spans="1:14" x14ac:dyDescent="0.25">
      <c r="A46" s="70"/>
      <c r="B46" s="70"/>
      <c r="C46" s="70"/>
      <c r="D46" s="70"/>
      <c r="E46" s="70"/>
      <c r="F46" s="70"/>
      <c r="G46" s="70"/>
      <c r="H46" s="70"/>
      <c r="I46" s="70"/>
      <c r="J46" s="70"/>
      <c r="K46" s="70"/>
      <c r="L46" s="70"/>
      <c r="M46" s="70"/>
      <c r="N46" s="70"/>
    </row>
    <row r="47" spans="1:14" x14ac:dyDescent="0.25">
      <c r="A47" s="70"/>
      <c r="B47" s="70"/>
      <c r="C47" s="70"/>
      <c r="D47" s="70"/>
      <c r="E47" s="70"/>
      <c r="F47" s="70"/>
      <c r="G47" s="70"/>
      <c r="H47" s="70"/>
      <c r="I47" s="70"/>
      <c r="J47" s="70"/>
      <c r="K47" s="70"/>
      <c r="L47" s="70"/>
      <c r="M47" s="70"/>
      <c r="N47" s="70"/>
    </row>
    <row r="48" spans="1:14" x14ac:dyDescent="0.25">
      <c r="A48" s="70"/>
      <c r="B48" s="70"/>
      <c r="C48" s="70"/>
      <c r="D48" s="70"/>
      <c r="E48" s="70"/>
      <c r="F48" s="70"/>
      <c r="G48" s="70"/>
      <c r="H48" s="70"/>
      <c r="I48" s="70"/>
      <c r="J48" s="70"/>
      <c r="K48" s="70"/>
      <c r="L48" s="70"/>
      <c r="M48" s="70"/>
      <c r="N48" s="70"/>
    </row>
    <row r="49" spans="1:14" x14ac:dyDescent="0.25">
      <c r="A49" s="70"/>
      <c r="B49" s="70"/>
      <c r="C49" s="70"/>
      <c r="D49" s="70"/>
      <c r="E49" s="70"/>
      <c r="F49" s="70"/>
      <c r="G49" s="70"/>
      <c r="H49" s="70"/>
      <c r="I49" s="70"/>
      <c r="J49" s="70"/>
      <c r="K49" s="70"/>
      <c r="L49" s="70"/>
      <c r="M49" s="70"/>
      <c r="N49" s="70"/>
    </row>
    <row r="50" spans="1:14" x14ac:dyDescent="0.25">
      <c r="A50" s="70"/>
      <c r="B50" s="70"/>
      <c r="C50" s="70"/>
      <c r="D50" s="70"/>
      <c r="E50" s="70"/>
      <c r="F50" s="70"/>
      <c r="G50" s="70"/>
      <c r="H50" s="70"/>
      <c r="I50" s="70"/>
      <c r="J50" s="70"/>
      <c r="K50" s="70"/>
      <c r="L50" s="70"/>
      <c r="M50" s="70"/>
      <c r="N50" s="70"/>
    </row>
  </sheetData>
  <mergeCells count="6">
    <mergeCell ref="B3:C3"/>
    <mergeCell ref="B4:C4"/>
    <mergeCell ref="B6:C6"/>
    <mergeCell ref="B7:C7"/>
    <mergeCell ref="A1:E1"/>
    <mergeCell ref="A2:F2"/>
  </mergeCells>
  <conditionalFormatting sqref="E34">
    <cfRule type="cellIs" dxfId="8" priority="1" operator="equal">
      <formula>" "</formula>
    </cfRule>
    <cfRule type="cellIs" dxfId="7" priority="2" operator="lessThanOrEqual">
      <formula>$B$9</formula>
    </cfRule>
    <cfRule type="cellIs" dxfId="6" priority="3" operator="greaterThan">
      <formula>$B$9</formula>
    </cfRule>
  </conditionalFormatting>
  <dataValidations count="2">
    <dataValidation type="list" allowBlank="1" showInputMessage="1" showErrorMessage="1" sqref="B6:C6" xr:uid="{00000000-0002-0000-0200-000000000000}">
      <formula1>"CT_for_NM, CT_for_PET"</formula1>
    </dataValidation>
    <dataValidation type="list" allowBlank="1" showInputMessage="1" showErrorMessage="1" sqref="B7:C7 B8 B5" xr:uid="{00000000-0002-0000-0200-000001000000}">
      <formula1>INDIRECT($B$6)</formula1>
    </dataValidation>
  </dataValidations>
  <pageMargins left="0.7" right="0.7" top="0.75" bottom="0.75" header="0.3" footer="0.3"/>
  <pageSetup paperSize="9" orientation="portrait" r:id="rId1"/>
  <headerFooter>
    <oddHeader>&amp;CMultimodality CT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0"/>
  <sheetViews>
    <sheetView zoomScaleNormal="100" workbookViewId="0">
      <selection activeCell="A2" sqref="A2:XFD2"/>
    </sheetView>
  </sheetViews>
  <sheetFormatPr defaultRowHeight="15" x14ac:dyDescent="0.25"/>
  <cols>
    <col min="1" max="1" width="15.140625" bestFit="1" customWidth="1"/>
    <col min="2" max="2" width="13.28515625" customWidth="1"/>
    <col min="3" max="3" width="11.28515625" bestFit="1" customWidth="1"/>
    <col min="4" max="4" width="26.42578125" bestFit="1" customWidth="1"/>
    <col min="5" max="5" width="17.85546875" customWidth="1"/>
  </cols>
  <sheetData>
    <row r="1" spans="1:14" ht="23.25" x14ac:dyDescent="0.25">
      <c r="A1" s="100" t="str">
        <f>CONCATENATE("NM, ", B7)</f>
        <v xml:space="preserve">NM, </v>
      </c>
      <c r="B1" s="100"/>
      <c r="C1" s="100"/>
      <c r="D1" s="100"/>
      <c r="E1" s="100"/>
      <c r="F1" s="70"/>
      <c r="G1" s="70"/>
      <c r="H1" s="70"/>
      <c r="I1" s="70"/>
      <c r="J1" s="70"/>
      <c r="K1" s="70"/>
      <c r="L1" s="70"/>
      <c r="M1" s="70"/>
      <c r="N1" s="70"/>
    </row>
    <row r="2" spans="1:14" ht="30" customHeight="1" x14ac:dyDescent="0.25">
      <c r="A2" s="103" t="s">
        <v>199</v>
      </c>
      <c r="B2" s="103"/>
      <c r="C2" s="103"/>
      <c r="D2" s="103"/>
      <c r="E2" s="103"/>
      <c r="F2" s="103"/>
    </row>
    <row r="3" spans="1:14" x14ac:dyDescent="0.25">
      <c r="A3" s="70" t="s">
        <v>168</v>
      </c>
      <c r="B3" s="101"/>
      <c r="C3" s="101"/>
      <c r="D3" s="70"/>
      <c r="E3" s="70"/>
      <c r="F3" s="70"/>
      <c r="G3" s="70"/>
      <c r="H3" s="70"/>
      <c r="I3" s="70"/>
      <c r="J3" s="70"/>
      <c r="K3" s="70"/>
      <c r="L3" s="70"/>
      <c r="M3" s="70"/>
      <c r="N3" s="70"/>
    </row>
    <row r="4" spans="1:14" x14ac:dyDescent="0.25">
      <c r="A4" s="70" t="s">
        <v>169</v>
      </c>
      <c r="B4" s="101"/>
      <c r="C4" s="101"/>
      <c r="D4" s="70"/>
      <c r="E4" s="70"/>
      <c r="F4" s="70"/>
      <c r="G4" s="70"/>
      <c r="H4" s="70"/>
      <c r="I4" s="70"/>
      <c r="J4" s="70"/>
      <c r="K4" s="70"/>
      <c r="L4" s="70"/>
      <c r="M4" s="70"/>
      <c r="N4" s="70"/>
    </row>
    <row r="5" spans="1:14" x14ac:dyDescent="0.25">
      <c r="A5" s="70"/>
      <c r="B5" s="70"/>
      <c r="C5" s="70"/>
      <c r="D5" s="70"/>
      <c r="E5" s="70"/>
      <c r="F5" s="70"/>
      <c r="G5" s="70"/>
      <c r="H5" s="70"/>
      <c r="I5" s="70"/>
      <c r="J5" s="70"/>
      <c r="K5" s="70"/>
      <c r="L5" s="70"/>
      <c r="M5" s="70"/>
      <c r="N5" s="70"/>
    </row>
    <row r="6" spans="1:14" x14ac:dyDescent="0.25">
      <c r="A6" s="70" t="s">
        <v>172</v>
      </c>
      <c r="B6" s="102"/>
      <c r="C6" s="102"/>
      <c r="D6" s="70"/>
      <c r="E6" s="70"/>
      <c r="F6" s="70"/>
      <c r="G6" s="70"/>
      <c r="H6" s="70"/>
      <c r="I6" s="70"/>
      <c r="J6" s="70"/>
      <c r="K6" s="70"/>
      <c r="L6" s="70"/>
      <c r="M6" s="70"/>
      <c r="N6" s="70"/>
    </row>
    <row r="7" spans="1:14" x14ac:dyDescent="0.25">
      <c r="A7" s="70" t="s">
        <v>170</v>
      </c>
      <c r="B7" s="102"/>
      <c r="C7" s="102"/>
      <c r="D7" s="70"/>
      <c r="E7" s="70"/>
      <c r="F7" s="70"/>
      <c r="G7" s="70"/>
      <c r="H7" s="70"/>
      <c r="I7" s="70"/>
      <c r="J7" s="70"/>
      <c r="K7" s="70"/>
      <c r="L7" s="70"/>
      <c r="M7" s="70"/>
      <c r="N7" s="70"/>
    </row>
    <row r="8" spans="1:14" ht="15.75" thickBot="1" x14ac:dyDescent="0.3">
      <c r="A8" s="70"/>
      <c r="B8" s="70"/>
      <c r="C8" s="70"/>
      <c r="D8" s="70"/>
      <c r="E8" s="70"/>
      <c r="F8" s="70"/>
      <c r="G8" s="70"/>
      <c r="H8" s="70"/>
      <c r="I8" s="70"/>
      <c r="J8" s="70"/>
      <c r="K8" s="70"/>
      <c r="L8" s="70"/>
      <c r="M8" s="70"/>
      <c r="N8" s="70"/>
    </row>
    <row r="9" spans="1:14" x14ac:dyDescent="0.25">
      <c r="A9" s="70" t="s">
        <v>167</v>
      </c>
      <c r="B9" s="71" t="str">
        <f>IFERROR(VLOOKUP(B$7, DRLs!B$3:K$70, 9, FALSE), " ")</f>
        <v xml:space="preserve"> </v>
      </c>
      <c r="C9" s="70"/>
      <c r="D9" s="70"/>
      <c r="E9" s="70"/>
      <c r="F9" s="70"/>
      <c r="G9" s="70"/>
      <c r="H9" s="70"/>
      <c r="I9" s="70"/>
      <c r="J9" s="70"/>
      <c r="K9" s="70"/>
      <c r="L9" s="70"/>
      <c r="M9" s="70"/>
      <c r="N9" s="70"/>
    </row>
    <row r="10" spans="1:14" x14ac:dyDescent="0.25">
      <c r="A10" s="70" t="s">
        <v>173</v>
      </c>
      <c r="B10" s="72" t="str">
        <f>IFERROR(VLOOKUP(B$7, DRLs!B$3:K$70, 8, FALSE), " ")</f>
        <v xml:space="preserve"> </v>
      </c>
      <c r="C10" s="70"/>
      <c r="D10" s="70"/>
      <c r="E10" s="70"/>
      <c r="F10" s="70"/>
      <c r="G10" s="70"/>
      <c r="H10" s="70"/>
      <c r="I10" s="70"/>
      <c r="J10" s="70"/>
      <c r="K10" s="70"/>
      <c r="L10" s="70"/>
      <c r="M10" s="70"/>
      <c r="N10" s="70"/>
    </row>
    <row r="11" spans="1:14" ht="15.75" thickBot="1" x14ac:dyDescent="0.3">
      <c r="A11" s="70" t="s">
        <v>174</v>
      </c>
      <c r="B11" s="73" t="str">
        <f>IFERROR(VLOOKUP(B$7, DRLs!B$3:K$70, 7, FALSE), " ")</f>
        <v xml:space="preserve"> </v>
      </c>
      <c r="C11" s="70"/>
      <c r="D11" s="70"/>
      <c r="E11" s="70"/>
      <c r="F11" s="70"/>
      <c r="G11" s="70"/>
      <c r="H11" s="70"/>
      <c r="I11" s="70"/>
      <c r="J11" s="70"/>
      <c r="K11" s="70"/>
      <c r="L11" s="70"/>
      <c r="M11" s="70"/>
      <c r="N11" s="70"/>
    </row>
    <row r="12" spans="1:14" x14ac:dyDescent="0.25">
      <c r="A12" s="70"/>
      <c r="B12" s="70"/>
      <c r="C12" s="70"/>
      <c r="D12" s="70"/>
      <c r="E12" s="70"/>
      <c r="F12" s="70"/>
      <c r="G12" s="70"/>
      <c r="H12" s="70"/>
      <c r="I12" s="70"/>
      <c r="J12" s="70"/>
      <c r="K12" s="70"/>
      <c r="L12" s="70"/>
      <c r="M12" s="70"/>
      <c r="N12" s="70"/>
    </row>
    <row r="13" spans="1:14" x14ac:dyDescent="0.25">
      <c r="A13" s="70"/>
      <c r="B13" s="82" t="s">
        <v>161</v>
      </c>
      <c r="C13" s="75" t="s">
        <v>164</v>
      </c>
      <c r="D13" s="75" t="s">
        <v>165</v>
      </c>
      <c r="E13" s="70"/>
      <c r="F13" s="70"/>
      <c r="G13" s="70"/>
      <c r="H13" s="70"/>
      <c r="I13" s="70"/>
      <c r="J13" s="70"/>
      <c r="K13" s="70"/>
      <c r="L13" s="70"/>
      <c r="M13" s="70"/>
      <c r="N13" s="70"/>
    </row>
    <row r="14" spans="1:14" x14ac:dyDescent="0.25">
      <c r="A14" s="70"/>
      <c r="B14" s="82">
        <v>1</v>
      </c>
      <c r="C14" s="76"/>
      <c r="D14" s="76"/>
      <c r="E14" s="70"/>
      <c r="F14" s="70"/>
      <c r="G14" s="70"/>
      <c r="H14" s="70"/>
      <c r="I14" s="70"/>
      <c r="J14" s="70"/>
      <c r="K14" s="70"/>
      <c r="L14" s="70"/>
      <c r="M14" s="70"/>
      <c r="N14" s="70"/>
    </row>
    <row r="15" spans="1:14" x14ac:dyDescent="0.25">
      <c r="A15" s="70"/>
      <c r="B15" s="82">
        <v>2</v>
      </c>
      <c r="C15" s="76"/>
      <c r="D15" s="76"/>
      <c r="E15" s="70"/>
      <c r="F15" s="70"/>
      <c r="G15" s="70"/>
      <c r="H15" s="70"/>
      <c r="I15" s="70"/>
      <c r="J15" s="70"/>
      <c r="K15" s="70"/>
      <c r="L15" s="70"/>
      <c r="M15" s="70"/>
      <c r="N15" s="70"/>
    </row>
    <row r="16" spans="1:14" x14ac:dyDescent="0.25">
      <c r="A16" s="70"/>
      <c r="B16" s="82">
        <v>3</v>
      </c>
      <c r="C16" s="76"/>
      <c r="D16" s="76"/>
      <c r="E16" s="70"/>
      <c r="F16" s="70"/>
      <c r="G16" s="70"/>
      <c r="H16" s="70"/>
      <c r="I16" s="70"/>
      <c r="J16" s="70"/>
      <c r="K16" s="70"/>
      <c r="L16" s="70"/>
      <c r="M16" s="70"/>
      <c r="N16" s="70"/>
    </row>
    <row r="17" spans="1:14" x14ac:dyDescent="0.25">
      <c r="A17" s="70"/>
      <c r="B17" s="82">
        <v>4</v>
      </c>
      <c r="C17" s="76"/>
      <c r="D17" s="76"/>
      <c r="E17" s="70"/>
      <c r="F17" s="70"/>
      <c r="G17" s="70"/>
      <c r="H17" s="70"/>
      <c r="I17" s="70"/>
      <c r="J17" s="70"/>
      <c r="K17" s="70"/>
      <c r="L17" s="70"/>
      <c r="M17" s="70"/>
      <c r="N17" s="70"/>
    </row>
    <row r="18" spans="1:14" x14ac:dyDescent="0.25">
      <c r="A18" s="70"/>
      <c r="B18" s="82">
        <v>5</v>
      </c>
      <c r="C18" s="76"/>
      <c r="D18" s="76"/>
      <c r="E18" s="70"/>
      <c r="F18" s="70"/>
      <c r="G18" s="70"/>
      <c r="H18" s="70"/>
      <c r="I18" s="70"/>
      <c r="J18" s="70"/>
      <c r="K18" s="70"/>
      <c r="L18" s="70"/>
      <c r="M18" s="70"/>
      <c r="N18" s="70"/>
    </row>
    <row r="19" spans="1:14" x14ac:dyDescent="0.25">
      <c r="A19" s="70"/>
      <c r="B19" s="82">
        <v>6</v>
      </c>
      <c r="C19" s="76"/>
      <c r="D19" s="76"/>
      <c r="E19" s="70"/>
      <c r="F19" s="70"/>
      <c r="G19" s="70"/>
      <c r="H19" s="70"/>
      <c r="I19" s="70"/>
      <c r="J19" s="70"/>
      <c r="K19" s="70"/>
      <c r="L19" s="70"/>
      <c r="M19" s="70"/>
      <c r="N19" s="70"/>
    </row>
    <row r="20" spans="1:14" x14ac:dyDescent="0.25">
      <c r="A20" s="70"/>
      <c r="B20" s="82">
        <v>7</v>
      </c>
      <c r="C20" s="76"/>
      <c r="D20" s="76"/>
      <c r="E20" s="70"/>
      <c r="F20" s="70"/>
      <c r="G20" s="70"/>
      <c r="H20" s="70"/>
      <c r="I20" s="70"/>
      <c r="J20" s="70"/>
      <c r="K20" s="70"/>
      <c r="L20" s="70"/>
      <c r="M20" s="70"/>
      <c r="N20" s="70"/>
    </row>
    <row r="21" spans="1:14" x14ac:dyDescent="0.25">
      <c r="A21" s="70"/>
      <c r="B21" s="82">
        <v>8</v>
      </c>
      <c r="C21" s="76"/>
      <c r="D21" s="76"/>
      <c r="E21" s="70"/>
      <c r="F21" s="70"/>
      <c r="G21" s="70"/>
      <c r="H21" s="70"/>
      <c r="I21" s="70"/>
      <c r="J21" s="70"/>
      <c r="K21" s="70"/>
      <c r="L21" s="70"/>
      <c r="M21" s="70"/>
      <c r="N21" s="70"/>
    </row>
    <row r="22" spans="1:14" x14ac:dyDescent="0.25">
      <c r="A22" s="70"/>
      <c r="B22" s="82">
        <v>9</v>
      </c>
      <c r="C22" s="76"/>
      <c r="D22" s="76"/>
      <c r="E22" s="70"/>
      <c r="F22" s="70"/>
      <c r="G22" s="70"/>
      <c r="H22" s="70"/>
      <c r="I22" s="70"/>
      <c r="J22" s="70"/>
      <c r="K22" s="70"/>
      <c r="L22" s="70"/>
      <c r="M22" s="70"/>
      <c r="N22" s="70"/>
    </row>
    <row r="23" spans="1:14" x14ac:dyDescent="0.25">
      <c r="A23" s="70"/>
      <c r="B23" s="82">
        <v>10</v>
      </c>
      <c r="C23" s="76"/>
      <c r="D23" s="76"/>
      <c r="E23" s="70"/>
      <c r="F23" s="70"/>
      <c r="G23" s="70"/>
      <c r="H23" s="70"/>
      <c r="I23" s="70"/>
      <c r="J23" s="70"/>
      <c r="K23" s="70"/>
      <c r="L23" s="70"/>
      <c r="M23" s="70"/>
      <c r="N23" s="70"/>
    </row>
    <row r="24" spans="1:14" x14ac:dyDescent="0.25">
      <c r="A24" s="70"/>
      <c r="B24" s="82">
        <v>11</v>
      </c>
      <c r="C24" s="76"/>
      <c r="D24" s="76"/>
      <c r="E24" s="70"/>
      <c r="F24" s="70"/>
      <c r="G24" s="70"/>
      <c r="H24" s="70"/>
      <c r="I24" s="70"/>
      <c r="J24" s="70"/>
      <c r="K24" s="70"/>
      <c r="L24" s="70"/>
      <c r="M24" s="70"/>
      <c r="N24" s="70"/>
    </row>
    <row r="25" spans="1:14" x14ac:dyDescent="0.25">
      <c r="A25" s="70"/>
      <c r="B25" s="82">
        <v>12</v>
      </c>
      <c r="C25" s="76"/>
      <c r="D25" s="76"/>
      <c r="E25" s="70"/>
      <c r="F25" s="70"/>
      <c r="G25" s="70"/>
      <c r="H25" s="70"/>
      <c r="I25" s="70"/>
      <c r="J25" s="70"/>
      <c r="K25" s="70"/>
      <c r="L25" s="70"/>
      <c r="M25" s="70"/>
      <c r="N25" s="70"/>
    </row>
    <row r="26" spans="1:14" x14ac:dyDescent="0.25">
      <c r="A26" s="70"/>
      <c r="B26" s="82">
        <v>13</v>
      </c>
      <c r="C26" s="76"/>
      <c r="D26" s="76"/>
      <c r="E26" s="70"/>
      <c r="F26" s="70"/>
      <c r="G26" s="70"/>
      <c r="H26" s="70"/>
      <c r="I26" s="70"/>
      <c r="J26" s="70"/>
      <c r="K26" s="70"/>
      <c r="L26" s="70"/>
      <c r="M26" s="70"/>
      <c r="N26" s="70"/>
    </row>
    <row r="27" spans="1:14" x14ac:dyDescent="0.25">
      <c r="A27" s="70"/>
      <c r="B27" s="82">
        <v>14</v>
      </c>
      <c r="C27" s="76"/>
      <c r="D27" s="76"/>
      <c r="E27" s="70"/>
      <c r="F27" s="70"/>
      <c r="G27" s="70"/>
      <c r="H27" s="70"/>
      <c r="I27" s="70"/>
      <c r="J27" s="70"/>
      <c r="K27" s="70"/>
      <c r="L27" s="70"/>
      <c r="M27" s="70"/>
      <c r="N27" s="70"/>
    </row>
    <row r="28" spans="1:14" x14ac:dyDescent="0.25">
      <c r="A28" s="70"/>
      <c r="B28" s="82">
        <v>15</v>
      </c>
      <c r="C28" s="76"/>
      <c r="D28" s="76"/>
      <c r="E28" s="70"/>
      <c r="F28" s="70"/>
      <c r="G28" s="70"/>
      <c r="H28" s="70"/>
      <c r="I28" s="70"/>
      <c r="J28" s="70"/>
      <c r="K28" s="70"/>
      <c r="L28" s="70"/>
      <c r="M28" s="70"/>
      <c r="N28" s="70"/>
    </row>
    <row r="29" spans="1:14" x14ac:dyDescent="0.25">
      <c r="A29" s="70"/>
      <c r="B29" s="82">
        <v>16</v>
      </c>
      <c r="C29" s="76"/>
      <c r="D29" s="76"/>
      <c r="E29" s="70"/>
      <c r="F29" s="70"/>
      <c r="G29" s="70"/>
      <c r="H29" s="70"/>
      <c r="I29" s="70"/>
      <c r="J29" s="70"/>
      <c r="K29" s="70"/>
      <c r="L29" s="70"/>
      <c r="M29" s="70"/>
      <c r="N29" s="70"/>
    </row>
    <row r="30" spans="1:14" x14ac:dyDescent="0.25">
      <c r="A30" s="70"/>
      <c r="B30" s="82">
        <v>17</v>
      </c>
      <c r="C30" s="76"/>
      <c r="D30" s="76"/>
      <c r="E30" s="70"/>
      <c r="F30" s="70"/>
      <c r="G30" s="70"/>
      <c r="H30" s="70"/>
      <c r="I30" s="70"/>
      <c r="J30" s="70"/>
      <c r="K30" s="70"/>
      <c r="L30" s="70"/>
      <c r="M30" s="70"/>
      <c r="N30" s="70"/>
    </row>
    <row r="31" spans="1:14" x14ac:dyDescent="0.25">
      <c r="A31" s="70"/>
      <c r="B31" s="82">
        <v>18</v>
      </c>
      <c r="C31" s="76"/>
      <c r="D31" s="76"/>
      <c r="E31" s="70"/>
      <c r="F31" s="70"/>
      <c r="G31" s="70"/>
      <c r="H31" s="70"/>
      <c r="I31" s="70"/>
      <c r="J31" s="70"/>
      <c r="K31" s="70"/>
      <c r="L31" s="70"/>
      <c r="M31" s="70"/>
      <c r="N31" s="70"/>
    </row>
    <row r="32" spans="1:14" x14ac:dyDescent="0.25">
      <c r="A32" s="70"/>
      <c r="B32" s="82">
        <v>19</v>
      </c>
      <c r="C32" s="76"/>
      <c r="D32" s="76"/>
      <c r="E32" s="70"/>
      <c r="F32" s="70"/>
      <c r="G32" s="70"/>
      <c r="H32" s="70"/>
      <c r="I32" s="70"/>
      <c r="J32" s="70"/>
      <c r="K32" s="70"/>
      <c r="L32" s="70"/>
      <c r="M32" s="70"/>
      <c r="N32" s="70"/>
    </row>
    <row r="33" spans="1:14" ht="15.75" thickBot="1" x14ac:dyDescent="0.3">
      <c r="A33" s="70"/>
      <c r="B33" s="82">
        <v>20</v>
      </c>
      <c r="C33" s="78"/>
      <c r="D33" s="78"/>
      <c r="E33" s="70"/>
      <c r="F33" s="70"/>
      <c r="G33" s="70"/>
      <c r="H33" s="70"/>
      <c r="I33" s="70"/>
      <c r="J33" s="70"/>
      <c r="K33" s="70"/>
      <c r="L33" s="70"/>
      <c r="M33" s="70"/>
      <c r="N33" s="70"/>
    </row>
    <row r="34" spans="1:14" ht="15.75" thickBot="1" x14ac:dyDescent="0.3">
      <c r="A34" s="70"/>
      <c r="B34" s="82" t="s">
        <v>173</v>
      </c>
      <c r="C34" s="80" t="str">
        <f>IFERROR(MEDIAN(C14:C33), " ")</f>
        <v xml:space="preserve"> </v>
      </c>
      <c r="D34" s="80" t="str">
        <f>IFERROR(MEDIAN(D14:D33), " ")</f>
        <v xml:space="preserve"> </v>
      </c>
      <c r="E34" s="70"/>
      <c r="F34" s="70"/>
      <c r="G34" s="70"/>
      <c r="H34" s="70"/>
      <c r="I34" s="70"/>
      <c r="J34" s="70"/>
      <c r="K34" s="70"/>
      <c r="L34" s="70"/>
      <c r="M34" s="70"/>
      <c r="N34" s="70"/>
    </row>
    <row r="35" spans="1:14" x14ac:dyDescent="0.25">
      <c r="A35" s="70"/>
      <c r="B35" s="70"/>
      <c r="C35" s="70"/>
      <c r="D35" s="70"/>
      <c r="E35" s="70"/>
      <c r="F35" s="70"/>
      <c r="G35" s="70"/>
      <c r="H35" s="70"/>
      <c r="I35" s="70"/>
      <c r="J35" s="70"/>
      <c r="K35" s="70"/>
      <c r="L35" s="70"/>
      <c r="M35" s="70"/>
      <c r="N35" s="70"/>
    </row>
    <row r="36" spans="1:14" x14ac:dyDescent="0.25">
      <c r="A36" s="70"/>
      <c r="B36" s="70"/>
      <c r="C36" s="70"/>
      <c r="D36" s="70"/>
      <c r="E36" s="70"/>
      <c r="F36" s="70"/>
      <c r="G36" s="70"/>
      <c r="H36" s="70"/>
      <c r="I36" s="70"/>
      <c r="J36" s="70"/>
      <c r="K36" s="70"/>
      <c r="L36" s="70"/>
      <c r="M36" s="70"/>
      <c r="N36" s="70"/>
    </row>
    <row r="37" spans="1:14" x14ac:dyDescent="0.25">
      <c r="A37" s="70"/>
      <c r="B37" s="70"/>
      <c r="C37" s="70"/>
      <c r="D37" s="70"/>
      <c r="E37" s="70"/>
      <c r="F37" s="70"/>
      <c r="G37" s="70"/>
      <c r="H37" s="70"/>
      <c r="I37" s="70"/>
      <c r="J37" s="70"/>
      <c r="K37" s="70"/>
      <c r="L37" s="70"/>
      <c r="M37" s="70"/>
      <c r="N37" s="70"/>
    </row>
    <row r="38" spans="1:14" x14ac:dyDescent="0.25">
      <c r="A38" s="70"/>
      <c r="B38" s="70"/>
      <c r="C38" s="70"/>
      <c r="D38" s="70"/>
      <c r="E38" s="70"/>
      <c r="F38" s="70"/>
      <c r="G38" s="70"/>
      <c r="H38" s="70"/>
      <c r="I38" s="70"/>
      <c r="J38" s="70"/>
      <c r="K38" s="70"/>
      <c r="L38" s="70"/>
      <c r="M38" s="70"/>
      <c r="N38" s="70"/>
    </row>
    <row r="39" spans="1:14" x14ac:dyDescent="0.25">
      <c r="A39" s="70"/>
      <c r="B39" s="70"/>
      <c r="C39" s="70"/>
      <c r="D39" s="70"/>
      <c r="E39" s="70"/>
      <c r="F39" s="70"/>
      <c r="G39" s="70"/>
      <c r="H39" s="70"/>
      <c r="I39" s="70"/>
      <c r="J39" s="70"/>
      <c r="K39" s="70"/>
      <c r="L39" s="70"/>
      <c r="M39" s="70"/>
      <c r="N39" s="70"/>
    </row>
    <row r="40" spans="1:14" x14ac:dyDescent="0.25">
      <c r="A40" s="70"/>
      <c r="B40" s="70"/>
      <c r="C40" s="70"/>
      <c r="D40" s="70"/>
      <c r="E40" s="70"/>
      <c r="F40" s="70"/>
      <c r="G40" s="70"/>
      <c r="H40" s="70"/>
      <c r="I40" s="70"/>
      <c r="J40" s="70"/>
      <c r="K40" s="70"/>
      <c r="L40" s="70"/>
      <c r="M40" s="70"/>
      <c r="N40" s="70"/>
    </row>
    <row r="41" spans="1:14" x14ac:dyDescent="0.25">
      <c r="A41" s="70"/>
      <c r="B41" s="70"/>
      <c r="C41" s="70"/>
      <c r="D41" s="70"/>
      <c r="E41" s="70"/>
      <c r="F41" s="70"/>
      <c r="G41" s="70"/>
      <c r="H41" s="70"/>
      <c r="I41" s="70"/>
      <c r="J41" s="70"/>
      <c r="K41" s="70"/>
      <c r="L41" s="70"/>
      <c r="M41" s="70"/>
      <c r="N41" s="70"/>
    </row>
    <row r="42" spans="1:14" x14ac:dyDescent="0.25">
      <c r="A42" s="70"/>
      <c r="B42" s="70"/>
      <c r="C42" s="70"/>
      <c r="D42" s="70"/>
      <c r="E42" s="70"/>
      <c r="F42" s="70"/>
      <c r="G42" s="70"/>
      <c r="H42" s="70"/>
      <c r="I42" s="70"/>
      <c r="J42" s="70"/>
      <c r="K42" s="70"/>
      <c r="L42" s="70"/>
      <c r="M42" s="70"/>
      <c r="N42" s="70"/>
    </row>
    <row r="43" spans="1:14" x14ac:dyDescent="0.25">
      <c r="A43" s="70"/>
      <c r="B43" s="70"/>
      <c r="C43" s="70"/>
      <c r="D43" s="70"/>
      <c r="E43" s="70"/>
      <c r="F43" s="70"/>
      <c r="G43" s="70"/>
      <c r="H43" s="70"/>
      <c r="I43" s="70"/>
      <c r="J43" s="70"/>
      <c r="K43" s="70"/>
      <c r="L43" s="70"/>
      <c r="M43" s="70"/>
      <c r="N43" s="70"/>
    </row>
    <row r="44" spans="1:14" x14ac:dyDescent="0.25">
      <c r="A44" s="70"/>
      <c r="B44" s="70"/>
      <c r="C44" s="70"/>
      <c r="D44" s="70"/>
      <c r="E44" s="70"/>
      <c r="F44" s="70"/>
      <c r="G44" s="70"/>
      <c r="H44" s="70"/>
      <c r="I44" s="70"/>
      <c r="J44" s="70"/>
      <c r="K44" s="70"/>
      <c r="L44" s="70"/>
      <c r="M44" s="70"/>
      <c r="N44" s="70"/>
    </row>
    <row r="45" spans="1:14" x14ac:dyDescent="0.25">
      <c r="A45" s="70"/>
      <c r="B45" s="70"/>
      <c r="C45" s="70"/>
      <c r="D45" s="70"/>
      <c r="E45" s="70"/>
      <c r="F45" s="70"/>
      <c r="G45" s="70"/>
      <c r="H45" s="70"/>
      <c r="I45" s="70"/>
      <c r="J45" s="70"/>
      <c r="K45" s="70"/>
      <c r="L45" s="70"/>
      <c r="M45" s="70"/>
      <c r="N45" s="70"/>
    </row>
    <row r="46" spans="1:14" x14ac:dyDescent="0.25">
      <c r="A46" s="70"/>
      <c r="B46" s="70"/>
      <c r="C46" s="70"/>
      <c r="D46" s="70"/>
      <c r="E46" s="70"/>
      <c r="F46" s="70"/>
      <c r="G46" s="70"/>
      <c r="H46" s="70"/>
      <c r="I46" s="70"/>
      <c r="J46" s="70"/>
      <c r="K46" s="70"/>
      <c r="L46" s="70"/>
      <c r="M46" s="70"/>
      <c r="N46" s="70"/>
    </row>
    <row r="47" spans="1:14" x14ac:dyDescent="0.25">
      <c r="A47" s="70"/>
      <c r="B47" s="70"/>
      <c r="C47" s="70"/>
      <c r="D47" s="70"/>
      <c r="E47" s="70"/>
      <c r="F47" s="70"/>
      <c r="G47" s="70"/>
      <c r="H47" s="70"/>
      <c r="I47" s="70"/>
      <c r="J47" s="70"/>
      <c r="K47" s="70"/>
      <c r="L47" s="70"/>
      <c r="M47" s="70"/>
      <c r="N47" s="70"/>
    </row>
    <row r="48" spans="1:14" x14ac:dyDescent="0.25">
      <c r="A48" s="70"/>
      <c r="B48" s="70"/>
      <c r="C48" s="70"/>
      <c r="D48" s="70"/>
      <c r="E48" s="70"/>
      <c r="F48" s="70"/>
      <c r="G48" s="70"/>
      <c r="H48" s="70"/>
      <c r="I48" s="70"/>
      <c r="J48" s="70"/>
      <c r="K48" s="70"/>
      <c r="L48" s="70"/>
      <c r="M48" s="70"/>
      <c r="N48" s="70"/>
    </row>
    <row r="49" spans="1:14" x14ac:dyDescent="0.25">
      <c r="A49" s="70"/>
      <c r="B49" s="70"/>
      <c r="C49" s="70"/>
      <c r="D49" s="70"/>
      <c r="E49" s="70"/>
      <c r="F49" s="70"/>
      <c r="G49" s="70"/>
      <c r="H49" s="70"/>
      <c r="I49" s="70"/>
      <c r="J49" s="70"/>
      <c r="K49" s="70"/>
      <c r="L49" s="70"/>
      <c r="M49" s="70"/>
      <c r="N49" s="70"/>
    </row>
    <row r="50" spans="1:14" x14ac:dyDescent="0.25">
      <c r="A50" s="70"/>
      <c r="B50" s="70"/>
      <c r="C50" s="70"/>
      <c r="D50" s="70"/>
      <c r="E50" s="70"/>
      <c r="F50" s="70"/>
      <c r="G50" s="70"/>
      <c r="H50" s="70"/>
      <c r="I50" s="70"/>
      <c r="J50" s="70"/>
      <c r="K50" s="70"/>
      <c r="L50" s="70"/>
      <c r="M50" s="70"/>
      <c r="N50" s="70"/>
    </row>
  </sheetData>
  <mergeCells count="6">
    <mergeCell ref="A1:E1"/>
    <mergeCell ref="B3:C3"/>
    <mergeCell ref="B4:C4"/>
    <mergeCell ref="B6:C6"/>
    <mergeCell ref="B7:C7"/>
    <mergeCell ref="A2:F2"/>
  </mergeCells>
  <conditionalFormatting sqref="D34">
    <cfRule type="cellIs" dxfId="5" priority="1" operator="equal">
      <formula>" "</formula>
    </cfRule>
    <cfRule type="cellIs" dxfId="4" priority="2" operator="lessThanOrEqual">
      <formula>$B$9</formula>
    </cfRule>
    <cfRule type="cellIs" dxfId="3" priority="3" operator="greaterThan">
      <formula>$B$9</formula>
    </cfRule>
  </conditionalFormatting>
  <dataValidations count="2">
    <dataValidation type="list" allowBlank="1" showInputMessage="1" showErrorMessage="1" sqref="B7:B8" xr:uid="{00000000-0002-0000-0300-000000000000}">
      <formula1>INDIRECT($B$6)</formula1>
    </dataValidation>
    <dataValidation type="list" allowBlank="1" showInputMessage="1" showErrorMessage="1" sqref="B6" xr:uid="{00000000-0002-0000-0300-000001000000}">
      <formula1>NM</formula1>
    </dataValidation>
  </dataValidations>
  <pageMargins left="0.7" right="0.7" top="0.75" bottom="0.75" header="0.3" footer="0.3"/>
  <pageSetup paperSize="9" orientation="portrait" r:id="rId1"/>
  <headerFooter>
    <oddHeader>&amp;CGeneral Nuclear Medicine</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7"/>
  <sheetViews>
    <sheetView zoomScaleNormal="100" workbookViewId="0">
      <selection activeCell="A2" sqref="A2:F2"/>
    </sheetView>
  </sheetViews>
  <sheetFormatPr defaultRowHeight="15" x14ac:dyDescent="0.25"/>
  <cols>
    <col min="1" max="1" width="16.7109375" customWidth="1"/>
    <col min="2" max="2" width="12.42578125" customWidth="1"/>
    <col min="3" max="3" width="11.28515625" bestFit="1" customWidth="1"/>
    <col min="4" max="4" width="26.42578125" bestFit="1" customWidth="1"/>
  </cols>
  <sheetData>
    <row r="1" spans="1:15" ht="23.25" x14ac:dyDescent="0.25">
      <c r="A1" s="100" t="str">
        <f>CONCATENATE("PET, ", B5)</f>
        <v xml:space="preserve">PET, </v>
      </c>
      <c r="B1" s="100"/>
      <c r="C1" s="100"/>
      <c r="D1" s="100"/>
      <c r="E1" s="100"/>
      <c r="F1" s="100"/>
      <c r="G1" s="70"/>
      <c r="H1" s="70"/>
      <c r="I1" s="70"/>
      <c r="J1" s="70"/>
      <c r="K1" s="70"/>
      <c r="L1" s="70"/>
      <c r="M1" s="70"/>
      <c r="N1" s="70"/>
      <c r="O1" s="70"/>
    </row>
    <row r="2" spans="1:15" ht="30" customHeight="1" x14ac:dyDescent="0.25">
      <c r="A2" s="103" t="s">
        <v>199</v>
      </c>
      <c r="B2" s="103"/>
      <c r="C2" s="103"/>
      <c r="D2" s="103"/>
      <c r="E2" s="103"/>
      <c r="F2" s="103"/>
    </row>
    <row r="3" spans="1:15" x14ac:dyDescent="0.25">
      <c r="A3" s="70" t="s">
        <v>168</v>
      </c>
      <c r="B3" s="101"/>
      <c r="C3" s="101"/>
      <c r="D3" s="70"/>
      <c r="E3" s="70"/>
      <c r="F3" s="70"/>
      <c r="G3" s="70"/>
      <c r="H3" s="70"/>
      <c r="I3" s="70"/>
      <c r="J3" s="70"/>
      <c r="K3" s="70"/>
      <c r="L3" s="70"/>
      <c r="M3" s="70"/>
      <c r="N3" s="70"/>
      <c r="O3" s="70"/>
    </row>
    <row r="4" spans="1:15" x14ac:dyDescent="0.25">
      <c r="A4" s="70" t="s">
        <v>169</v>
      </c>
      <c r="B4" s="101"/>
      <c r="C4" s="101"/>
      <c r="D4" s="70"/>
      <c r="E4" s="70"/>
      <c r="F4" s="70"/>
      <c r="G4" s="70"/>
      <c r="H4" s="70"/>
      <c r="I4" s="70"/>
      <c r="J4" s="70"/>
      <c r="K4" s="70"/>
      <c r="L4" s="70"/>
      <c r="M4" s="70"/>
      <c r="N4" s="70"/>
      <c r="O4" s="70"/>
    </row>
    <row r="5" spans="1:15" x14ac:dyDescent="0.25">
      <c r="A5" s="70" t="s">
        <v>170</v>
      </c>
      <c r="B5" s="102"/>
      <c r="C5" s="102"/>
      <c r="D5" s="70"/>
      <c r="E5" s="70"/>
      <c r="F5" s="70"/>
      <c r="G5" s="70"/>
      <c r="H5" s="70"/>
      <c r="I5" s="70"/>
      <c r="J5" s="70"/>
      <c r="K5" s="70"/>
      <c r="L5" s="70"/>
      <c r="M5" s="70"/>
      <c r="N5" s="70"/>
      <c r="O5" s="70"/>
    </row>
    <row r="6" spans="1:15" ht="15.75" thickBot="1" x14ac:dyDescent="0.3">
      <c r="A6" s="70"/>
      <c r="B6" s="70"/>
      <c r="C6" s="70"/>
      <c r="D6" s="70"/>
      <c r="E6" s="70"/>
      <c r="F6" s="70"/>
      <c r="G6" s="70"/>
      <c r="H6" s="70"/>
      <c r="I6" s="70"/>
      <c r="J6" s="70"/>
      <c r="K6" s="70"/>
      <c r="L6" s="70"/>
      <c r="M6" s="70"/>
      <c r="N6" s="70"/>
      <c r="O6" s="70"/>
    </row>
    <row r="7" spans="1:15" x14ac:dyDescent="0.25">
      <c r="A7" s="70" t="s">
        <v>167</v>
      </c>
      <c r="B7" s="71" t="str">
        <f>IFERROR(VLOOKUP(B$5, DRLs!B$76:G$78, 6, FALSE), " ")</f>
        <v xml:space="preserve"> </v>
      </c>
      <c r="C7" s="70"/>
      <c r="D7" s="70"/>
      <c r="E7" s="70"/>
      <c r="F7" s="70"/>
      <c r="G7" s="70"/>
      <c r="H7" s="70"/>
      <c r="I7" s="70"/>
      <c r="J7" s="70"/>
      <c r="K7" s="70"/>
      <c r="L7" s="70"/>
      <c r="M7" s="70"/>
      <c r="N7" s="70"/>
      <c r="O7" s="70"/>
    </row>
    <row r="8" spans="1:15" x14ac:dyDescent="0.25">
      <c r="A8" s="70" t="s">
        <v>173</v>
      </c>
      <c r="B8" s="72" t="str">
        <f>IFERROR(VLOOKUP(B$5, DRLs!B$76:G$78, 5, FALSE), "")</f>
        <v/>
      </c>
      <c r="C8" s="70"/>
      <c r="D8" s="70"/>
      <c r="E8" s="70"/>
      <c r="F8" s="70"/>
      <c r="G8" s="70"/>
      <c r="H8" s="70"/>
      <c r="I8" s="70"/>
      <c r="J8" s="70"/>
      <c r="K8" s="70"/>
      <c r="L8" s="70"/>
      <c r="M8" s="70"/>
      <c r="N8" s="70"/>
      <c r="O8" s="70"/>
    </row>
    <row r="9" spans="1:15" ht="15.75" thickBot="1" x14ac:dyDescent="0.3">
      <c r="A9" s="70" t="s">
        <v>184</v>
      </c>
      <c r="B9" s="73" t="str">
        <f>IFERROR(VLOOKUP(B$5, DRLs!B$76:G$78, 4, FALSE), " ")</f>
        <v xml:space="preserve"> </v>
      </c>
      <c r="C9" s="70"/>
      <c r="D9" s="70"/>
      <c r="E9" s="70"/>
      <c r="F9" s="70"/>
      <c r="G9" s="70"/>
      <c r="H9" s="70"/>
      <c r="I9" s="70"/>
      <c r="J9" s="70"/>
      <c r="K9" s="70"/>
      <c r="L9" s="70"/>
      <c r="M9" s="70"/>
      <c r="N9" s="70"/>
      <c r="O9" s="70"/>
    </row>
    <row r="10" spans="1:15" x14ac:dyDescent="0.25">
      <c r="A10" s="70"/>
      <c r="B10" s="70"/>
      <c r="C10" s="70"/>
      <c r="D10" s="70"/>
      <c r="E10" s="70"/>
      <c r="F10" s="70"/>
      <c r="G10" s="70"/>
      <c r="H10" s="70"/>
      <c r="I10" s="70"/>
      <c r="J10" s="70"/>
      <c r="K10" s="70"/>
      <c r="L10" s="70"/>
      <c r="M10" s="70"/>
      <c r="N10" s="70"/>
      <c r="O10" s="70"/>
    </row>
    <row r="11" spans="1:15" x14ac:dyDescent="0.25">
      <c r="B11" s="81" t="s">
        <v>161</v>
      </c>
      <c r="C11" s="75" t="s">
        <v>164</v>
      </c>
      <c r="D11" s="75" t="s">
        <v>165</v>
      </c>
      <c r="E11" s="70"/>
      <c r="F11" s="70"/>
      <c r="G11" s="70"/>
      <c r="H11" s="70"/>
      <c r="I11" s="70"/>
      <c r="J11" s="70"/>
      <c r="K11" s="70"/>
      <c r="L11" s="70"/>
      <c r="M11" s="70"/>
      <c r="N11" s="70"/>
      <c r="O11" s="70"/>
    </row>
    <row r="12" spans="1:15" x14ac:dyDescent="0.25">
      <c r="A12" s="70"/>
      <c r="B12" s="82">
        <v>1</v>
      </c>
      <c r="C12" s="76"/>
      <c r="D12" s="76"/>
      <c r="E12" s="70"/>
      <c r="F12" s="70"/>
      <c r="G12" s="70"/>
      <c r="H12" s="70"/>
      <c r="I12" s="70"/>
      <c r="J12" s="70"/>
      <c r="K12" s="70"/>
      <c r="L12" s="70"/>
      <c r="M12" s="70"/>
      <c r="N12" s="70"/>
      <c r="O12" s="70"/>
    </row>
    <row r="13" spans="1:15" x14ac:dyDescent="0.25">
      <c r="A13" s="70"/>
      <c r="B13" s="82">
        <v>2</v>
      </c>
      <c r="C13" s="76"/>
      <c r="D13" s="76"/>
      <c r="E13" s="70"/>
      <c r="F13" s="70"/>
      <c r="G13" s="70"/>
      <c r="H13" s="70"/>
      <c r="I13" s="70"/>
      <c r="J13" s="70"/>
      <c r="K13" s="70"/>
      <c r="L13" s="70"/>
      <c r="M13" s="70"/>
      <c r="N13" s="70"/>
      <c r="O13" s="70"/>
    </row>
    <row r="14" spans="1:15" x14ac:dyDescent="0.25">
      <c r="A14" s="70"/>
      <c r="B14" s="82">
        <v>3</v>
      </c>
      <c r="C14" s="76"/>
      <c r="D14" s="76"/>
      <c r="E14" s="70"/>
      <c r="F14" s="70"/>
      <c r="G14" s="70"/>
      <c r="H14" s="70"/>
      <c r="I14" s="70"/>
      <c r="J14" s="70"/>
      <c r="K14" s="70"/>
      <c r="L14" s="70"/>
      <c r="M14" s="70"/>
      <c r="N14" s="70"/>
      <c r="O14" s="70"/>
    </row>
    <row r="15" spans="1:15" x14ac:dyDescent="0.25">
      <c r="A15" s="70"/>
      <c r="B15" s="82">
        <v>4</v>
      </c>
      <c r="C15" s="76"/>
      <c r="D15" s="76"/>
      <c r="E15" s="70"/>
      <c r="F15" s="70"/>
      <c r="G15" s="70"/>
      <c r="H15" s="70"/>
      <c r="I15" s="70"/>
      <c r="J15" s="70"/>
      <c r="K15" s="70"/>
      <c r="L15" s="70"/>
      <c r="M15" s="70"/>
      <c r="N15" s="70"/>
      <c r="O15" s="70"/>
    </row>
    <row r="16" spans="1:15" x14ac:dyDescent="0.25">
      <c r="A16" s="70"/>
      <c r="B16" s="82">
        <v>5</v>
      </c>
      <c r="C16" s="76"/>
      <c r="D16" s="76"/>
      <c r="E16" s="70"/>
      <c r="F16" s="70"/>
      <c r="G16" s="70"/>
      <c r="H16" s="70"/>
      <c r="I16" s="70"/>
      <c r="J16" s="70"/>
      <c r="K16" s="70"/>
      <c r="L16" s="70"/>
      <c r="M16" s="70"/>
      <c r="N16" s="70"/>
      <c r="O16" s="70"/>
    </row>
    <row r="17" spans="1:15" x14ac:dyDescent="0.25">
      <c r="A17" s="70"/>
      <c r="B17" s="82">
        <v>6</v>
      </c>
      <c r="C17" s="76"/>
      <c r="D17" s="76"/>
      <c r="E17" s="70"/>
      <c r="F17" s="70"/>
      <c r="G17" s="70"/>
      <c r="H17" s="70"/>
      <c r="I17" s="70"/>
      <c r="J17" s="70"/>
      <c r="K17" s="70"/>
      <c r="L17" s="70"/>
      <c r="M17" s="70"/>
      <c r="N17" s="70"/>
      <c r="O17" s="70"/>
    </row>
    <row r="18" spans="1:15" x14ac:dyDescent="0.25">
      <c r="A18" s="70"/>
      <c r="B18" s="82">
        <v>7</v>
      </c>
      <c r="C18" s="76"/>
      <c r="D18" s="76"/>
      <c r="E18" s="70"/>
      <c r="F18" s="70"/>
      <c r="G18" s="70"/>
      <c r="H18" s="70"/>
      <c r="I18" s="70"/>
      <c r="J18" s="70"/>
      <c r="K18" s="70"/>
      <c r="L18" s="70"/>
      <c r="M18" s="70"/>
      <c r="N18" s="70"/>
      <c r="O18" s="70"/>
    </row>
    <row r="19" spans="1:15" x14ac:dyDescent="0.25">
      <c r="A19" s="70"/>
      <c r="B19" s="82">
        <v>8</v>
      </c>
      <c r="C19" s="76"/>
      <c r="D19" s="76"/>
      <c r="E19" s="70"/>
      <c r="F19" s="70"/>
      <c r="G19" s="70"/>
      <c r="H19" s="70"/>
      <c r="I19" s="70"/>
      <c r="J19" s="70"/>
      <c r="K19" s="70"/>
      <c r="L19" s="70"/>
      <c r="M19" s="70"/>
      <c r="N19" s="70"/>
      <c r="O19" s="70"/>
    </row>
    <row r="20" spans="1:15" x14ac:dyDescent="0.25">
      <c r="A20" s="70"/>
      <c r="B20" s="82">
        <v>9</v>
      </c>
      <c r="C20" s="76"/>
      <c r="D20" s="76"/>
      <c r="E20" s="70"/>
      <c r="F20" s="70"/>
      <c r="G20" s="70"/>
      <c r="H20" s="70"/>
      <c r="I20" s="70"/>
      <c r="J20" s="70"/>
      <c r="K20" s="70"/>
      <c r="L20" s="70"/>
      <c r="M20" s="70"/>
      <c r="N20" s="70"/>
      <c r="O20" s="70"/>
    </row>
    <row r="21" spans="1:15" x14ac:dyDescent="0.25">
      <c r="A21" s="70"/>
      <c r="B21" s="82">
        <v>10</v>
      </c>
      <c r="C21" s="76"/>
      <c r="D21" s="76"/>
      <c r="E21" s="70"/>
      <c r="F21" s="70"/>
      <c r="G21" s="70"/>
      <c r="H21" s="70"/>
      <c r="I21" s="70"/>
      <c r="J21" s="70"/>
      <c r="K21" s="70"/>
      <c r="L21" s="70"/>
      <c r="M21" s="70"/>
      <c r="N21" s="70"/>
      <c r="O21" s="70"/>
    </row>
    <row r="22" spans="1:15" x14ac:dyDescent="0.25">
      <c r="A22" s="70"/>
      <c r="B22" s="82">
        <v>11</v>
      </c>
      <c r="C22" s="76"/>
      <c r="D22" s="76"/>
      <c r="E22" s="70"/>
      <c r="F22" s="70"/>
      <c r="G22" s="70"/>
      <c r="H22" s="70"/>
      <c r="I22" s="70"/>
      <c r="J22" s="70"/>
      <c r="K22" s="70"/>
      <c r="L22" s="70"/>
      <c r="M22" s="70"/>
      <c r="N22" s="70"/>
      <c r="O22" s="70"/>
    </row>
    <row r="23" spans="1:15" x14ac:dyDescent="0.25">
      <c r="A23" s="70"/>
      <c r="B23" s="82">
        <v>12</v>
      </c>
      <c r="C23" s="76"/>
      <c r="D23" s="76"/>
      <c r="E23" s="70"/>
      <c r="F23" s="70"/>
      <c r="G23" s="70"/>
      <c r="H23" s="70"/>
      <c r="I23" s="70"/>
      <c r="J23" s="70"/>
      <c r="K23" s="70"/>
      <c r="L23" s="70"/>
      <c r="M23" s="70"/>
      <c r="N23" s="70"/>
      <c r="O23" s="70"/>
    </row>
    <row r="24" spans="1:15" x14ac:dyDescent="0.25">
      <c r="A24" s="70"/>
      <c r="B24" s="82">
        <v>13</v>
      </c>
      <c r="C24" s="76"/>
      <c r="D24" s="76"/>
      <c r="E24" s="70"/>
      <c r="F24" s="70"/>
      <c r="G24" s="70"/>
      <c r="H24" s="70"/>
      <c r="I24" s="70"/>
      <c r="J24" s="70"/>
      <c r="K24" s="70"/>
      <c r="L24" s="70"/>
      <c r="M24" s="70"/>
      <c r="N24" s="70"/>
      <c r="O24" s="70"/>
    </row>
    <row r="25" spans="1:15" x14ac:dyDescent="0.25">
      <c r="A25" s="70"/>
      <c r="B25" s="82">
        <v>14</v>
      </c>
      <c r="C25" s="76"/>
      <c r="D25" s="76"/>
      <c r="E25" s="70"/>
      <c r="F25" s="70"/>
      <c r="G25" s="70"/>
      <c r="H25" s="70"/>
      <c r="I25" s="70"/>
      <c r="J25" s="70"/>
      <c r="K25" s="70"/>
      <c r="L25" s="70"/>
      <c r="M25" s="70"/>
      <c r="N25" s="70"/>
      <c r="O25" s="70"/>
    </row>
    <row r="26" spans="1:15" x14ac:dyDescent="0.25">
      <c r="A26" s="70"/>
      <c r="B26" s="82">
        <v>15</v>
      </c>
      <c r="C26" s="76"/>
      <c r="D26" s="76"/>
      <c r="E26" s="70"/>
      <c r="F26" s="70"/>
      <c r="G26" s="70"/>
      <c r="H26" s="70"/>
      <c r="I26" s="70"/>
      <c r="J26" s="70"/>
      <c r="K26" s="70"/>
      <c r="L26" s="70"/>
      <c r="M26" s="70"/>
      <c r="N26" s="70"/>
      <c r="O26" s="70"/>
    </row>
    <row r="27" spans="1:15" x14ac:dyDescent="0.25">
      <c r="A27" s="70"/>
      <c r="B27" s="82">
        <v>16</v>
      </c>
      <c r="C27" s="76"/>
      <c r="D27" s="76"/>
      <c r="E27" s="70"/>
      <c r="F27" s="70"/>
      <c r="G27" s="70"/>
      <c r="H27" s="70"/>
      <c r="I27" s="70"/>
      <c r="J27" s="70"/>
      <c r="K27" s="70"/>
      <c r="L27" s="70"/>
      <c r="M27" s="70"/>
      <c r="N27" s="70"/>
      <c r="O27" s="70"/>
    </row>
    <row r="28" spans="1:15" x14ac:dyDescent="0.25">
      <c r="A28" s="70"/>
      <c r="B28" s="82">
        <v>17</v>
      </c>
      <c r="C28" s="76"/>
      <c r="D28" s="76"/>
      <c r="E28" s="70"/>
      <c r="F28" s="70"/>
      <c r="G28" s="70"/>
      <c r="H28" s="70"/>
      <c r="I28" s="70"/>
      <c r="J28" s="70"/>
      <c r="K28" s="70"/>
      <c r="L28" s="70"/>
      <c r="M28" s="70"/>
      <c r="N28" s="70"/>
      <c r="O28" s="70"/>
    </row>
    <row r="29" spans="1:15" x14ac:dyDescent="0.25">
      <c r="A29" s="70"/>
      <c r="B29" s="82">
        <v>18</v>
      </c>
      <c r="C29" s="76"/>
      <c r="D29" s="76"/>
      <c r="E29" s="70"/>
      <c r="F29" s="70"/>
      <c r="G29" s="70"/>
      <c r="H29" s="70"/>
      <c r="I29" s="70"/>
      <c r="J29" s="70"/>
      <c r="K29" s="70"/>
      <c r="L29" s="70"/>
      <c r="M29" s="70"/>
      <c r="N29" s="70"/>
      <c r="O29" s="70"/>
    </row>
    <row r="30" spans="1:15" x14ac:dyDescent="0.25">
      <c r="A30" s="70"/>
      <c r="B30" s="82">
        <v>19</v>
      </c>
      <c r="C30" s="76"/>
      <c r="D30" s="76"/>
      <c r="E30" s="70"/>
      <c r="F30" s="70"/>
      <c r="G30" s="70"/>
      <c r="H30" s="70"/>
      <c r="I30" s="70"/>
      <c r="J30" s="70"/>
      <c r="K30" s="70"/>
      <c r="L30" s="70"/>
      <c r="M30" s="70"/>
      <c r="N30" s="70"/>
      <c r="O30" s="70"/>
    </row>
    <row r="31" spans="1:15" ht="15.75" thickBot="1" x14ac:dyDescent="0.3">
      <c r="A31" s="70"/>
      <c r="B31" s="82">
        <v>20</v>
      </c>
      <c r="C31" s="78"/>
      <c r="D31" s="78"/>
      <c r="E31" s="70"/>
      <c r="F31" s="70"/>
      <c r="G31" s="70"/>
      <c r="H31" s="70"/>
      <c r="I31" s="70"/>
      <c r="J31" s="70"/>
      <c r="K31" s="70"/>
      <c r="L31" s="70"/>
      <c r="M31" s="70"/>
      <c r="N31" s="70"/>
      <c r="O31" s="70"/>
    </row>
    <row r="32" spans="1:15" ht="15.75" thickBot="1" x14ac:dyDescent="0.3">
      <c r="A32" s="70"/>
      <c r="B32" s="82" t="s">
        <v>173</v>
      </c>
      <c r="C32" s="80" t="str">
        <f>IFERROR(MEDIAN(C12:C31), " ")</f>
        <v xml:space="preserve"> </v>
      </c>
      <c r="D32" s="80" t="str">
        <f>IFERROR(MEDIAN(D12:D31), " ")</f>
        <v xml:space="preserve"> </v>
      </c>
      <c r="E32" s="70"/>
      <c r="F32" s="70"/>
      <c r="G32" s="70"/>
      <c r="H32" s="70"/>
      <c r="I32" s="70"/>
      <c r="J32" s="70"/>
      <c r="K32" s="70"/>
      <c r="L32" s="70"/>
      <c r="M32" s="70"/>
      <c r="N32" s="70"/>
      <c r="O32" s="70"/>
    </row>
    <row r="33" spans="1:15" x14ac:dyDescent="0.25">
      <c r="A33" s="70"/>
      <c r="B33" s="70"/>
      <c r="C33" s="70"/>
      <c r="D33" s="70"/>
      <c r="E33" s="70"/>
      <c r="F33" s="70"/>
      <c r="G33" s="70"/>
      <c r="H33" s="70"/>
      <c r="I33" s="70"/>
      <c r="J33" s="70"/>
      <c r="K33" s="70"/>
      <c r="L33" s="70"/>
      <c r="M33" s="70"/>
      <c r="N33" s="70"/>
      <c r="O33" s="70"/>
    </row>
    <row r="34" spans="1:15" x14ac:dyDescent="0.25">
      <c r="A34" s="70"/>
      <c r="B34" s="70"/>
      <c r="C34" s="70"/>
      <c r="D34" s="70"/>
      <c r="E34" s="70"/>
      <c r="F34" s="70"/>
      <c r="G34" s="70"/>
      <c r="H34" s="70"/>
      <c r="I34" s="70"/>
      <c r="J34" s="70"/>
      <c r="K34" s="70"/>
      <c r="L34" s="70"/>
      <c r="M34" s="70"/>
      <c r="N34" s="70"/>
      <c r="O34" s="70"/>
    </row>
    <row r="35" spans="1:15" x14ac:dyDescent="0.25">
      <c r="A35" s="70"/>
      <c r="B35" s="70"/>
      <c r="C35" s="70"/>
      <c r="D35" s="70"/>
      <c r="E35" s="70"/>
      <c r="F35" s="70"/>
      <c r="G35" s="70"/>
      <c r="H35" s="70"/>
      <c r="I35" s="70"/>
      <c r="J35" s="70"/>
      <c r="K35" s="70"/>
      <c r="L35" s="70"/>
      <c r="M35" s="70"/>
      <c r="N35" s="70"/>
      <c r="O35" s="70"/>
    </row>
    <row r="36" spans="1:15" x14ac:dyDescent="0.25">
      <c r="A36" s="70"/>
      <c r="B36" s="70"/>
      <c r="C36" s="70"/>
      <c r="D36" s="70"/>
      <c r="E36" s="70"/>
      <c r="F36" s="70"/>
      <c r="G36" s="70"/>
      <c r="H36" s="70"/>
      <c r="I36" s="70"/>
      <c r="J36" s="70"/>
      <c r="K36" s="70"/>
      <c r="L36" s="70"/>
      <c r="M36" s="70"/>
      <c r="N36" s="70"/>
      <c r="O36" s="70"/>
    </row>
    <row r="37" spans="1:15" x14ac:dyDescent="0.25">
      <c r="A37" s="70"/>
      <c r="B37" s="70"/>
      <c r="C37" s="70"/>
      <c r="D37" s="70"/>
      <c r="E37" s="70"/>
      <c r="F37" s="70"/>
      <c r="G37" s="70"/>
      <c r="H37" s="70"/>
      <c r="I37" s="70"/>
      <c r="J37" s="70"/>
      <c r="K37" s="70"/>
      <c r="L37" s="70"/>
      <c r="M37" s="70"/>
      <c r="N37" s="70"/>
      <c r="O37" s="70"/>
    </row>
    <row r="38" spans="1:15" x14ac:dyDescent="0.25">
      <c r="A38" s="70"/>
      <c r="B38" s="70"/>
      <c r="C38" s="70"/>
      <c r="D38" s="70"/>
      <c r="E38" s="70"/>
      <c r="F38" s="70"/>
      <c r="G38" s="70"/>
      <c r="H38" s="70"/>
      <c r="I38" s="70"/>
      <c r="J38" s="70"/>
      <c r="K38" s="70"/>
      <c r="L38" s="70"/>
      <c r="M38" s="70"/>
      <c r="N38" s="70"/>
      <c r="O38" s="70"/>
    </row>
    <row r="39" spans="1:15" x14ac:dyDescent="0.25">
      <c r="A39" s="70"/>
      <c r="B39" s="70"/>
      <c r="C39" s="70"/>
      <c r="D39" s="70"/>
      <c r="E39" s="70"/>
      <c r="F39" s="70"/>
      <c r="G39" s="70"/>
      <c r="H39" s="70"/>
      <c r="I39" s="70"/>
      <c r="J39" s="70"/>
      <c r="K39" s="70"/>
      <c r="L39" s="70"/>
      <c r="M39" s="70"/>
      <c r="N39" s="70"/>
      <c r="O39" s="70"/>
    </row>
    <row r="40" spans="1:15" x14ac:dyDescent="0.25">
      <c r="A40" s="70"/>
      <c r="B40" s="70"/>
      <c r="C40" s="70"/>
      <c r="D40" s="70"/>
      <c r="E40" s="70"/>
      <c r="F40" s="70"/>
      <c r="G40" s="70"/>
      <c r="H40" s="70"/>
      <c r="I40" s="70"/>
      <c r="J40" s="70"/>
      <c r="K40" s="70"/>
      <c r="L40" s="70"/>
      <c r="M40" s="70"/>
      <c r="N40" s="70"/>
      <c r="O40" s="70"/>
    </row>
    <row r="41" spans="1:15" x14ac:dyDescent="0.25">
      <c r="A41" s="70"/>
      <c r="B41" s="70"/>
      <c r="C41" s="70"/>
      <c r="D41" s="70"/>
      <c r="E41" s="70"/>
      <c r="F41" s="70"/>
      <c r="G41" s="70"/>
      <c r="H41" s="70"/>
      <c r="I41" s="70"/>
      <c r="J41" s="70"/>
      <c r="K41" s="70"/>
      <c r="L41" s="70"/>
      <c r="M41" s="70"/>
      <c r="N41" s="70"/>
      <c r="O41" s="70"/>
    </row>
    <row r="42" spans="1:15" x14ac:dyDescent="0.25">
      <c r="A42" s="70"/>
      <c r="B42" s="70"/>
      <c r="C42" s="70"/>
      <c r="D42" s="70"/>
      <c r="E42" s="70"/>
      <c r="F42" s="70"/>
      <c r="G42" s="70"/>
      <c r="H42" s="70"/>
      <c r="I42" s="70"/>
      <c r="J42" s="70"/>
      <c r="K42" s="70"/>
      <c r="L42" s="70"/>
      <c r="M42" s="70"/>
      <c r="N42" s="70"/>
      <c r="O42" s="70"/>
    </row>
    <row r="43" spans="1:15" x14ac:dyDescent="0.25">
      <c r="A43" s="70"/>
      <c r="B43" s="70"/>
      <c r="C43" s="70"/>
      <c r="D43" s="70"/>
      <c r="E43" s="70"/>
      <c r="F43" s="70"/>
      <c r="G43" s="70"/>
      <c r="H43" s="70"/>
      <c r="I43" s="70"/>
      <c r="J43" s="70"/>
      <c r="K43" s="70"/>
      <c r="L43" s="70"/>
      <c r="M43" s="70"/>
      <c r="N43" s="70"/>
      <c r="O43" s="70"/>
    </row>
    <row r="44" spans="1:15" x14ac:dyDescent="0.25">
      <c r="A44" s="70"/>
      <c r="B44" s="70"/>
      <c r="C44" s="70"/>
      <c r="D44" s="70"/>
      <c r="E44" s="70"/>
      <c r="F44" s="70"/>
      <c r="G44" s="70"/>
      <c r="H44" s="70"/>
      <c r="I44" s="70"/>
      <c r="J44" s="70"/>
      <c r="K44" s="70"/>
      <c r="L44" s="70"/>
      <c r="M44" s="70"/>
      <c r="N44" s="70"/>
      <c r="O44" s="70"/>
    </row>
    <row r="45" spans="1:15" x14ac:dyDescent="0.25">
      <c r="A45" s="70"/>
      <c r="B45" s="70"/>
      <c r="C45" s="70"/>
      <c r="D45" s="70"/>
      <c r="E45" s="70"/>
      <c r="F45" s="70"/>
      <c r="G45" s="70"/>
      <c r="H45" s="70"/>
      <c r="I45" s="70"/>
      <c r="J45" s="70"/>
      <c r="K45" s="70"/>
      <c r="L45" s="70"/>
      <c r="M45" s="70"/>
      <c r="N45" s="70"/>
      <c r="O45" s="70"/>
    </row>
    <row r="46" spans="1:15" x14ac:dyDescent="0.25">
      <c r="A46" s="70"/>
      <c r="B46" s="70"/>
      <c r="C46" s="70"/>
      <c r="D46" s="70"/>
      <c r="E46" s="70"/>
      <c r="F46" s="70"/>
      <c r="G46" s="70"/>
      <c r="H46" s="70"/>
      <c r="I46" s="70"/>
      <c r="J46" s="70"/>
      <c r="K46" s="70"/>
      <c r="L46" s="70"/>
      <c r="M46" s="70"/>
      <c r="N46" s="70"/>
      <c r="O46" s="70"/>
    </row>
    <row r="47" spans="1:15" x14ac:dyDescent="0.25">
      <c r="A47" s="70"/>
      <c r="B47" s="70"/>
      <c r="C47" s="70"/>
      <c r="D47" s="70"/>
      <c r="E47" s="70"/>
      <c r="F47" s="70"/>
      <c r="G47" s="70"/>
      <c r="H47" s="70"/>
      <c r="I47" s="70"/>
      <c r="J47" s="70"/>
      <c r="K47" s="70"/>
      <c r="L47" s="70"/>
      <c r="M47" s="70"/>
      <c r="N47" s="70"/>
      <c r="O47" s="70"/>
    </row>
    <row r="48" spans="1:15" x14ac:dyDescent="0.25">
      <c r="A48" s="70"/>
      <c r="B48" s="70"/>
      <c r="C48" s="70"/>
      <c r="D48" s="70"/>
      <c r="E48" s="70"/>
      <c r="F48" s="70"/>
      <c r="G48" s="70"/>
      <c r="H48" s="70"/>
      <c r="I48" s="70"/>
      <c r="J48" s="70"/>
      <c r="K48" s="70"/>
      <c r="L48" s="70"/>
      <c r="M48" s="70"/>
      <c r="N48" s="70"/>
      <c r="O48" s="70"/>
    </row>
    <row r="49" spans="1:15" x14ac:dyDescent="0.25">
      <c r="A49" s="70"/>
      <c r="B49" s="70"/>
      <c r="C49" s="70"/>
      <c r="D49" s="70"/>
      <c r="E49" s="70"/>
      <c r="F49" s="70"/>
      <c r="G49" s="70"/>
      <c r="H49" s="70"/>
      <c r="I49" s="70"/>
      <c r="J49" s="70"/>
      <c r="K49" s="70"/>
      <c r="L49" s="70"/>
      <c r="M49" s="70"/>
      <c r="N49" s="70"/>
      <c r="O49" s="70"/>
    </row>
    <row r="50" spans="1:15" x14ac:dyDescent="0.25">
      <c r="A50" s="70"/>
      <c r="B50" s="70"/>
      <c r="C50" s="70"/>
      <c r="D50" s="70"/>
      <c r="E50" s="70"/>
      <c r="F50" s="70"/>
      <c r="G50" s="70"/>
      <c r="H50" s="70"/>
      <c r="I50" s="70"/>
      <c r="J50" s="70"/>
      <c r="K50" s="70"/>
      <c r="L50" s="70"/>
      <c r="M50" s="70"/>
      <c r="N50" s="70"/>
      <c r="O50" s="70"/>
    </row>
    <row r="51" spans="1:15" x14ac:dyDescent="0.25">
      <c r="A51" s="70"/>
      <c r="B51" s="70"/>
      <c r="C51" s="70"/>
      <c r="D51" s="70"/>
      <c r="E51" s="70"/>
      <c r="F51" s="70"/>
    </row>
    <row r="52" spans="1:15" x14ac:dyDescent="0.25">
      <c r="A52" s="70"/>
      <c r="B52" s="70"/>
      <c r="C52" s="70"/>
      <c r="D52" s="70"/>
      <c r="E52" s="70"/>
      <c r="F52" s="70"/>
    </row>
    <row r="53" spans="1:15" x14ac:dyDescent="0.25">
      <c r="A53" s="70"/>
      <c r="B53" s="70"/>
      <c r="C53" s="70"/>
      <c r="D53" s="70"/>
      <c r="E53" s="70"/>
      <c r="F53" s="70"/>
    </row>
    <row r="54" spans="1:15" x14ac:dyDescent="0.25">
      <c r="A54" s="70"/>
      <c r="B54" s="70"/>
      <c r="C54" s="70"/>
      <c r="D54" s="70"/>
      <c r="E54" s="70"/>
      <c r="F54" s="70"/>
    </row>
    <row r="55" spans="1:15" x14ac:dyDescent="0.25">
      <c r="A55" s="70"/>
      <c r="B55" s="70"/>
      <c r="C55" s="70"/>
      <c r="D55" s="70"/>
      <c r="E55" s="70"/>
      <c r="F55" s="70"/>
    </row>
    <row r="56" spans="1:15" x14ac:dyDescent="0.25">
      <c r="A56" s="70"/>
      <c r="B56" s="70"/>
      <c r="C56" s="70"/>
      <c r="D56" s="70"/>
      <c r="E56" s="70"/>
      <c r="F56" s="70"/>
    </row>
    <row r="57" spans="1:15" x14ac:dyDescent="0.25">
      <c r="A57" s="70"/>
      <c r="B57" s="70"/>
      <c r="C57" s="70"/>
      <c r="D57" s="70"/>
      <c r="E57" s="70"/>
      <c r="F57" s="70"/>
    </row>
  </sheetData>
  <mergeCells count="5">
    <mergeCell ref="A1:F1"/>
    <mergeCell ref="B3:C3"/>
    <mergeCell ref="B4:C4"/>
    <mergeCell ref="B5:C5"/>
    <mergeCell ref="A2:F2"/>
  </mergeCells>
  <conditionalFormatting sqref="D32">
    <cfRule type="cellIs" dxfId="2" priority="1" operator="equal">
      <formula>" "</formula>
    </cfRule>
    <cfRule type="cellIs" dxfId="1" priority="2" operator="lessThanOrEqual">
      <formula>$B$7</formula>
    </cfRule>
    <cfRule type="cellIs" dxfId="0" priority="3" operator="greaterThan">
      <formula>$B$7</formula>
    </cfRule>
  </conditionalFormatting>
  <dataValidations count="1">
    <dataValidation type="list" allowBlank="1" showInputMessage="1" showErrorMessage="1" sqref="B5" xr:uid="{00000000-0002-0000-0400-000000000000}">
      <formula1>PET</formula1>
    </dataValidation>
  </dataValidations>
  <pageMargins left="0.7" right="0.7" top="0.75" bottom="0.75" header="0.3" footer="0.3"/>
  <pageSetup paperSize="9" orientation="portrait" r:id="rId1"/>
  <headerFooter>
    <oddHeader>&amp;CPET</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9"/>
  <sheetViews>
    <sheetView zoomScaleNormal="100" workbookViewId="0">
      <selection activeCell="H3" sqref="H3"/>
    </sheetView>
  </sheetViews>
  <sheetFormatPr defaultRowHeight="15" x14ac:dyDescent="0.25"/>
  <cols>
    <col min="2" max="2" width="61" hidden="1" customWidth="1"/>
    <col min="3" max="3" width="30.85546875" customWidth="1"/>
    <col min="4" max="4" width="35.5703125" bestFit="1" customWidth="1"/>
    <col min="5" max="5" width="15.28515625" customWidth="1"/>
    <col min="6" max="6" width="21.28515625" customWidth="1"/>
    <col min="7" max="7" width="15.5703125" bestFit="1" customWidth="1"/>
    <col min="8" max="8" width="13" customWidth="1"/>
    <col min="12" max="12" width="15.85546875" hidden="1" customWidth="1"/>
  </cols>
  <sheetData>
    <row r="1" spans="2:12" ht="15.75" thickBot="1" x14ac:dyDescent="0.3"/>
    <row r="2" spans="2:12" ht="18" thickBot="1" x14ac:dyDescent="0.3">
      <c r="C2" s="1" t="s">
        <v>0</v>
      </c>
      <c r="D2" s="2" t="s">
        <v>1</v>
      </c>
      <c r="E2" s="2" t="s">
        <v>2</v>
      </c>
      <c r="F2" s="2" t="s">
        <v>3</v>
      </c>
      <c r="G2" s="2" t="s">
        <v>4</v>
      </c>
      <c r="H2" s="3" t="s">
        <v>5</v>
      </c>
      <c r="I2" s="3" t="s">
        <v>6</v>
      </c>
      <c r="J2" s="4" t="s">
        <v>7</v>
      </c>
    </row>
    <row r="3" spans="2:12" ht="15.75" thickBot="1" x14ac:dyDescent="0.3">
      <c r="B3" t="str">
        <f>CONCATENATE(D3, ", ", E3, ", ", F3)</f>
        <v>Cardiac first pass, Tc-99m, Pertechnetate , Red cells</v>
      </c>
      <c r="C3" s="5" t="s">
        <v>8</v>
      </c>
      <c r="D3" s="6" t="s">
        <v>9</v>
      </c>
      <c r="E3" s="6" t="s">
        <v>10</v>
      </c>
      <c r="F3" s="6" t="s">
        <v>11</v>
      </c>
      <c r="G3" s="6" t="s">
        <v>12</v>
      </c>
      <c r="H3" s="7">
        <v>590</v>
      </c>
      <c r="I3" s="7">
        <v>875</v>
      </c>
      <c r="J3" s="8">
        <v>930</v>
      </c>
      <c r="L3" t="s">
        <v>8</v>
      </c>
    </row>
    <row r="4" spans="2:12" ht="15.75" thickBot="1" x14ac:dyDescent="0.3">
      <c r="B4" t="str">
        <f t="shared" ref="B4:B67" si="0">CONCATENATE(D4, ", ", E4, ", ", F4)</f>
        <v>Cardiac L/R shunt, Tc-99m, Pertechnetate</v>
      </c>
      <c r="C4" s="9" t="s">
        <v>8</v>
      </c>
      <c r="D4" s="6" t="s">
        <v>13</v>
      </c>
      <c r="E4" s="6" t="s">
        <v>10</v>
      </c>
      <c r="F4" s="6" t="s">
        <v>14</v>
      </c>
      <c r="G4" s="6" t="s">
        <v>15</v>
      </c>
      <c r="H4" s="7">
        <v>400</v>
      </c>
      <c r="I4" s="7">
        <v>550</v>
      </c>
      <c r="J4" s="8">
        <v>900</v>
      </c>
      <c r="L4" t="s">
        <v>32</v>
      </c>
    </row>
    <row r="5" spans="2:12" ht="15.75" thickBot="1" x14ac:dyDescent="0.3">
      <c r="B5" t="str">
        <f t="shared" si="0"/>
        <v>Cardiac R/L shunt, Tc-99m, MAA</v>
      </c>
      <c r="C5" s="9" t="s">
        <v>8</v>
      </c>
      <c r="D5" s="6" t="s">
        <v>16</v>
      </c>
      <c r="E5" s="6" t="s">
        <v>10</v>
      </c>
      <c r="F5" s="6" t="s">
        <v>17</v>
      </c>
      <c r="G5" s="6" t="s">
        <v>12</v>
      </c>
      <c r="H5" s="7">
        <v>100</v>
      </c>
      <c r="I5" s="7">
        <v>150</v>
      </c>
      <c r="J5" s="8">
        <v>185</v>
      </c>
      <c r="L5" t="s">
        <v>38</v>
      </c>
    </row>
    <row r="6" spans="2:12" ht="15.75" thickBot="1" x14ac:dyDescent="0.3">
      <c r="B6" t="str">
        <f t="shared" si="0"/>
        <v>Gated blood pool scan , Tc-99m, Red cells</v>
      </c>
      <c r="C6" s="9" t="s">
        <v>8</v>
      </c>
      <c r="D6" s="6" t="s">
        <v>18</v>
      </c>
      <c r="E6" s="6" t="s">
        <v>10</v>
      </c>
      <c r="F6" s="6" t="s">
        <v>19</v>
      </c>
      <c r="G6" s="6" t="s">
        <v>12</v>
      </c>
      <c r="H6" s="7">
        <v>900</v>
      </c>
      <c r="I6" s="7">
        <v>990</v>
      </c>
      <c r="J6" s="8">
        <v>1030</v>
      </c>
      <c r="L6" t="s">
        <v>51</v>
      </c>
    </row>
    <row r="7" spans="2:12" ht="15.75" thickBot="1" x14ac:dyDescent="0.3">
      <c r="B7" t="str">
        <f t="shared" si="0"/>
        <v>Myocardial hot spot, Tc-99m, PYP</v>
      </c>
      <c r="C7" s="9" t="s">
        <v>8</v>
      </c>
      <c r="D7" s="6" t="s">
        <v>20</v>
      </c>
      <c r="E7" s="6" t="s">
        <v>10</v>
      </c>
      <c r="F7" s="6" t="s">
        <v>21</v>
      </c>
      <c r="G7" s="6" t="s">
        <v>12</v>
      </c>
      <c r="H7" s="7">
        <v>720</v>
      </c>
      <c r="I7" s="7">
        <v>800</v>
      </c>
      <c r="J7" s="8">
        <v>800</v>
      </c>
      <c r="L7" t="s">
        <v>61</v>
      </c>
    </row>
    <row r="8" spans="2:12" ht="15.75" thickBot="1" x14ac:dyDescent="0.3">
      <c r="B8" t="str">
        <f t="shared" si="0"/>
        <v>MPI - Rest, Tl-201, Chloride</v>
      </c>
      <c r="C8" s="9" t="s">
        <v>8</v>
      </c>
      <c r="D8" s="10" t="s">
        <v>22</v>
      </c>
      <c r="E8" s="10" t="s">
        <v>23</v>
      </c>
      <c r="F8" s="10" t="s">
        <v>24</v>
      </c>
      <c r="G8" s="10" t="s">
        <v>12</v>
      </c>
      <c r="H8" s="11">
        <v>80</v>
      </c>
      <c r="I8" s="11">
        <v>115</v>
      </c>
      <c r="J8" s="12">
        <v>120</v>
      </c>
      <c r="L8" t="s">
        <v>68</v>
      </c>
    </row>
    <row r="9" spans="2:12" ht="15.75" thickBot="1" x14ac:dyDescent="0.3">
      <c r="B9" t="str">
        <f t="shared" si="0"/>
        <v>MPI - Stress, Tl-201, Chloride</v>
      </c>
      <c r="C9" s="9" t="s">
        <v>8</v>
      </c>
      <c r="D9" s="10" t="s">
        <v>25</v>
      </c>
      <c r="E9" s="10" t="s">
        <v>23</v>
      </c>
      <c r="F9" s="10" t="s">
        <v>24</v>
      </c>
      <c r="G9" s="10" t="s">
        <v>12</v>
      </c>
      <c r="H9" s="11">
        <v>100</v>
      </c>
      <c r="I9" s="11">
        <v>120</v>
      </c>
      <c r="J9" s="12">
        <v>120</v>
      </c>
      <c r="L9" t="s">
        <v>74</v>
      </c>
    </row>
    <row r="10" spans="2:12" ht="15.75" thickBot="1" x14ac:dyDescent="0.3">
      <c r="B10" t="str">
        <f t="shared" si="0"/>
        <v>MPI - Reinjection, Tl-201, Chloride</v>
      </c>
      <c r="C10" s="9" t="s">
        <v>8</v>
      </c>
      <c r="D10" s="10" t="s">
        <v>26</v>
      </c>
      <c r="E10" s="10" t="s">
        <v>23</v>
      </c>
      <c r="F10" s="10" t="s">
        <v>24</v>
      </c>
      <c r="G10" s="10" t="s">
        <v>12</v>
      </c>
      <c r="H10" s="11">
        <v>30</v>
      </c>
      <c r="I10" s="11">
        <v>40</v>
      </c>
      <c r="J10" s="12">
        <v>40</v>
      </c>
      <c r="L10" t="s">
        <v>77</v>
      </c>
    </row>
    <row r="11" spans="2:12" ht="15.75" thickBot="1" x14ac:dyDescent="0.3">
      <c r="B11" t="str">
        <f t="shared" si="0"/>
        <v>MPI - Single phase, Tc-99m , Tetrofosmin , MIBI</v>
      </c>
      <c r="C11" s="9" t="s">
        <v>8</v>
      </c>
      <c r="D11" s="6" t="s">
        <v>27</v>
      </c>
      <c r="E11" s="6" t="s">
        <v>28</v>
      </c>
      <c r="F11" s="6" t="s">
        <v>29</v>
      </c>
      <c r="G11" s="6" t="s">
        <v>12</v>
      </c>
      <c r="H11" s="7">
        <v>350</v>
      </c>
      <c r="I11" s="7">
        <v>475</v>
      </c>
      <c r="J11" s="8">
        <v>620</v>
      </c>
      <c r="L11" t="s">
        <v>80</v>
      </c>
    </row>
    <row r="12" spans="2:12" ht="15.75" thickBot="1" x14ac:dyDescent="0.3">
      <c r="B12" t="str">
        <f t="shared" si="0"/>
        <v>MPI - 1 day rest + stress, Tc-99m , Tetrofosmin , MIBI</v>
      </c>
      <c r="C12" s="9" t="s">
        <v>8</v>
      </c>
      <c r="D12" s="13" t="s">
        <v>30</v>
      </c>
      <c r="E12" s="14" t="s">
        <v>28</v>
      </c>
      <c r="F12" s="14" t="s">
        <v>29</v>
      </c>
      <c r="G12" s="15" t="s">
        <v>12</v>
      </c>
      <c r="H12" s="16">
        <v>1250</v>
      </c>
      <c r="I12" s="16">
        <v>1400</v>
      </c>
      <c r="J12" s="17">
        <v>1520</v>
      </c>
      <c r="L12" t="s">
        <v>171</v>
      </c>
    </row>
    <row r="13" spans="2:12" ht="15.75" thickBot="1" x14ac:dyDescent="0.3">
      <c r="B13" t="str">
        <f t="shared" si="0"/>
        <v>MPI - 1 day rest (201Tl )/stress (99mTc), Tl-201, Chloride</v>
      </c>
      <c r="C13" s="9" t="s">
        <v>8</v>
      </c>
      <c r="D13" s="13" t="s">
        <v>31</v>
      </c>
      <c r="E13" s="6" t="s">
        <v>23</v>
      </c>
      <c r="F13" s="6" t="s">
        <v>24</v>
      </c>
      <c r="G13" s="6" t="s">
        <v>12</v>
      </c>
      <c r="H13" s="7">
        <v>100</v>
      </c>
      <c r="I13" s="7">
        <v>110</v>
      </c>
      <c r="J13" s="8">
        <v>130</v>
      </c>
      <c r="L13" t="s">
        <v>92</v>
      </c>
    </row>
    <row r="14" spans="2:12" ht="15.75" thickBot="1" x14ac:dyDescent="0.3">
      <c r="B14" t="str">
        <f t="shared" si="0"/>
        <v>MPI - 1 day rest (201Tl )/stress (99mTc), Tc-99m, Tetrofosmin , MIBI</v>
      </c>
      <c r="C14" s="18" t="s">
        <v>8</v>
      </c>
      <c r="D14" s="19" t="s">
        <v>31</v>
      </c>
      <c r="E14" s="20" t="s">
        <v>10</v>
      </c>
      <c r="F14" s="20" t="s">
        <v>29</v>
      </c>
      <c r="G14" s="20" t="s">
        <v>12</v>
      </c>
      <c r="H14" s="21">
        <v>900</v>
      </c>
      <c r="I14" s="21">
        <v>1000</v>
      </c>
      <c r="J14" s="22">
        <v>1050</v>
      </c>
      <c r="L14" t="s">
        <v>103</v>
      </c>
    </row>
    <row r="15" spans="2:12" ht="15.75" thickBot="1" x14ac:dyDescent="0.3">
      <c r="B15" t="str">
        <f t="shared" si="0"/>
        <v>Parathyroid, Tc-99m, Tetrofosmin , MIBI</v>
      </c>
      <c r="C15" s="5" t="s">
        <v>32</v>
      </c>
      <c r="D15" s="6" t="s">
        <v>33</v>
      </c>
      <c r="E15" s="6" t="s">
        <v>10</v>
      </c>
      <c r="F15" s="6" t="s">
        <v>29</v>
      </c>
      <c r="G15" s="6" t="s">
        <v>12</v>
      </c>
      <c r="H15" s="7">
        <v>765</v>
      </c>
      <c r="I15" s="7">
        <v>820</v>
      </c>
      <c r="J15" s="8">
        <v>900</v>
      </c>
      <c r="L15" t="s">
        <v>105</v>
      </c>
    </row>
    <row r="16" spans="2:12" ht="15.75" thickBot="1" x14ac:dyDescent="0.3">
      <c r="B16" t="str">
        <f t="shared" si="0"/>
        <v>Parathyroid subtraction, Tc-99m, Pertechnetate</v>
      </c>
      <c r="C16" s="9" t="s">
        <v>32</v>
      </c>
      <c r="D16" s="6" t="s">
        <v>34</v>
      </c>
      <c r="E16" s="6" t="s">
        <v>10</v>
      </c>
      <c r="F16" s="6" t="s">
        <v>14</v>
      </c>
      <c r="G16" s="6" t="s">
        <v>12</v>
      </c>
      <c r="H16" s="7">
        <v>45</v>
      </c>
      <c r="I16" s="7">
        <v>75</v>
      </c>
      <c r="J16" s="8">
        <v>220</v>
      </c>
      <c r="L16" t="s">
        <v>110</v>
      </c>
    </row>
    <row r="17" spans="2:12" ht="15.75" thickBot="1" x14ac:dyDescent="0.3">
      <c r="B17" t="str">
        <f t="shared" si="0"/>
        <v>Thyroid, I-123, Iodide</v>
      </c>
      <c r="C17" s="9" t="s">
        <v>32</v>
      </c>
      <c r="D17" s="6" t="s">
        <v>35</v>
      </c>
      <c r="E17" s="6" t="s">
        <v>36</v>
      </c>
      <c r="F17" s="6" t="s">
        <v>37</v>
      </c>
      <c r="G17" s="6" t="s">
        <v>12</v>
      </c>
      <c r="H17" s="7">
        <v>180</v>
      </c>
      <c r="I17" s="7">
        <v>185</v>
      </c>
      <c r="J17" s="8">
        <v>345</v>
      </c>
      <c r="L17" t="s">
        <v>114</v>
      </c>
    </row>
    <row r="18" spans="2:12" ht="15.75" thickBot="1" x14ac:dyDescent="0.3">
      <c r="B18" t="str">
        <f t="shared" si="0"/>
        <v>Thyroid, Tc-99m, Pertechnetate</v>
      </c>
      <c r="C18" s="18" t="s">
        <v>32</v>
      </c>
      <c r="D18" s="20" t="s">
        <v>35</v>
      </c>
      <c r="E18" s="20" t="s">
        <v>10</v>
      </c>
      <c r="F18" s="20" t="s">
        <v>14</v>
      </c>
      <c r="G18" s="20" t="s">
        <v>12</v>
      </c>
      <c r="H18" s="21">
        <v>200</v>
      </c>
      <c r="I18" s="21">
        <v>210</v>
      </c>
      <c r="J18" s="22">
        <v>215</v>
      </c>
    </row>
    <row r="19" spans="2:12" ht="15.75" thickBot="1" x14ac:dyDescent="0.3">
      <c r="B19" t="str">
        <f t="shared" si="0"/>
        <v>Blood loss, Tc-99m, Red cells</v>
      </c>
      <c r="C19" s="5" t="s">
        <v>38</v>
      </c>
      <c r="D19" s="6" t="s">
        <v>39</v>
      </c>
      <c r="E19" s="6" t="s">
        <v>10</v>
      </c>
      <c r="F19" s="6" t="s">
        <v>19</v>
      </c>
      <c r="G19" s="6" t="s">
        <v>12</v>
      </c>
      <c r="H19" s="7">
        <v>800</v>
      </c>
      <c r="I19" s="7">
        <v>1000</v>
      </c>
      <c r="J19" s="8">
        <v>1000</v>
      </c>
    </row>
    <row r="20" spans="2:12" ht="15.75" thickBot="1" x14ac:dyDescent="0.3">
      <c r="B20" t="str">
        <f t="shared" si="0"/>
        <v>Colonic transit, Ga-67, Citrate</v>
      </c>
      <c r="C20" s="9" t="s">
        <v>38</v>
      </c>
      <c r="D20" s="6" t="s">
        <v>40</v>
      </c>
      <c r="E20" s="6" t="s">
        <v>41</v>
      </c>
      <c r="F20" s="6" t="s">
        <v>42</v>
      </c>
      <c r="G20" s="6" t="s">
        <v>43</v>
      </c>
      <c r="H20" s="7">
        <v>6</v>
      </c>
      <c r="I20" s="7">
        <v>10</v>
      </c>
      <c r="J20" s="8">
        <v>20</v>
      </c>
    </row>
    <row r="21" spans="2:12" ht="15.75" thickBot="1" x14ac:dyDescent="0.3">
      <c r="B21" t="str">
        <f t="shared" si="0"/>
        <v>Gastric emptying, Ga-67, Citrate</v>
      </c>
      <c r="C21" s="9" t="s">
        <v>38</v>
      </c>
      <c r="D21" s="6" t="s">
        <v>44</v>
      </c>
      <c r="E21" s="6" t="s">
        <v>41</v>
      </c>
      <c r="F21" s="6" t="s">
        <v>42</v>
      </c>
      <c r="G21" s="6" t="s">
        <v>43</v>
      </c>
      <c r="H21" s="7">
        <v>10</v>
      </c>
      <c r="I21" s="7">
        <v>15</v>
      </c>
      <c r="J21" s="8">
        <v>20</v>
      </c>
    </row>
    <row r="22" spans="2:12" ht="15.75" thickBot="1" x14ac:dyDescent="0.3">
      <c r="B22" t="str">
        <f t="shared" si="0"/>
        <v>Gastric emptying, Tc-99m, Colloid, DTPA</v>
      </c>
      <c r="C22" s="9" t="s">
        <v>38</v>
      </c>
      <c r="D22" s="6" t="s">
        <v>44</v>
      </c>
      <c r="E22" s="6" t="s">
        <v>10</v>
      </c>
      <c r="F22" s="6" t="s">
        <v>45</v>
      </c>
      <c r="G22" s="6" t="s">
        <v>43</v>
      </c>
      <c r="H22" s="7">
        <v>39</v>
      </c>
      <c r="I22" s="7">
        <v>43</v>
      </c>
      <c r="J22" s="8">
        <v>44</v>
      </c>
    </row>
    <row r="23" spans="2:12" ht="15.75" thickBot="1" x14ac:dyDescent="0.3">
      <c r="B23" t="str">
        <f t="shared" si="0"/>
        <v>Oesophageal reflux, Tc-99m, Colloid, DTPA</v>
      </c>
      <c r="C23" s="9" t="s">
        <v>38</v>
      </c>
      <c r="D23" s="6" t="s">
        <v>46</v>
      </c>
      <c r="E23" s="6" t="s">
        <v>10</v>
      </c>
      <c r="F23" s="6" t="s">
        <v>45</v>
      </c>
      <c r="G23" s="6" t="s">
        <v>43</v>
      </c>
      <c r="H23" s="7">
        <v>40</v>
      </c>
      <c r="I23" s="7">
        <v>40</v>
      </c>
      <c r="J23" s="8">
        <v>40</v>
      </c>
    </row>
    <row r="24" spans="2:12" ht="15.75" thickBot="1" x14ac:dyDescent="0.3">
      <c r="B24" t="str">
        <f t="shared" si="0"/>
        <v>Oesophageal transit, Tc-99m, Colloid, DTPA</v>
      </c>
      <c r="C24" s="9" t="s">
        <v>38</v>
      </c>
      <c r="D24" s="6" t="s">
        <v>47</v>
      </c>
      <c r="E24" s="6" t="s">
        <v>10</v>
      </c>
      <c r="F24" s="6" t="s">
        <v>45</v>
      </c>
      <c r="G24" s="6" t="s">
        <v>43</v>
      </c>
      <c r="H24" s="7">
        <v>20</v>
      </c>
      <c r="I24" s="7">
        <v>40</v>
      </c>
      <c r="J24" s="8">
        <v>40</v>
      </c>
    </row>
    <row r="25" spans="2:12" ht="15.75" thickBot="1" x14ac:dyDescent="0.3">
      <c r="B25" t="str">
        <f t="shared" si="0"/>
        <v>Small bowel transit, Tc-99m, Colloid, DTPA</v>
      </c>
      <c r="C25" s="9" t="s">
        <v>38</v>
      </c>
      <c r="D25" s="6" t="s">
        <v>48</v>
      </c>
      <c r="E25" s="6" t="s">
        <v>10</v>
      </c>
      <c r="F25" s="6" t="s">
        <v>45</v>
      </c>
      <c r="G25" s="6" t="s">
        <v>43</v>
      </c>
      <c r="H25" s="7">
        <v>20</v>
      </c>
      <c r="I25" s="7">
        <v>40</v>
      </c>
      <c r="J25" s="8">
        <v>40</v>
      </c>
    </row>
    <row r="26" spans="2:12" ht="15.75" thickBot="1" x14ac:dyDescent="0.3">
      <c r="B26" t="str">
        <f t="shared" si="0"/>
        <v>Meckel’s diverticulum, Tc-99m, Pertechnetate</v>
      </c>
      <c r="C26" s="9" t="s">
        <v>38</v>
      </c>
      <c r="D26" s="6" t="s">
        <v>49</v>
      </c>
      <c r="E26" s="6" t="s">
        <v>10</v>
      </c>
      <c r="F26" s="6" t="s">
        <v>14</v>
      </c>
      <c r="G26" s="6" t="s">
        <v>12</v>
      </c>
      <c r="H26" s="7">
        <v>225</v>
      </c>
      <c r="I26" s="7">
        <v>400</v>
      </c>
      <c r="J26" s="8">
        <v>400</v>
      </c>
    </row>
    <row r="27" spans="2:12" ht="15.75" thickBot="1" x14ac:dyDescent="0.3">
      <c r="B27" t="str">
        <f t="shared" si="0"/>
        <v>Salivary glands, Tc-99m, Pertechnetate</v>
      </c>
      <c r="C27" s="18" t="s">
        <v>38</v>
      </c>
      <c r="D27" s="20" t="s">
        <v>50</v>
      </c>
      <c r="E27" s="20" t="s">
        <v>10</v>
      </c>
      <c r="F27" s="20" t="s">
        <v>14</v>
      </c>
      <c r="G27" s="20" t="s">
        <v>12</v>
      </c>
      <c r="H27" s="21">
        <v>150</v>
      </c>
      <c r="I27" s="21">
        <v>185</v>
      </c>
      <c r="J27" s="22">
        <v>200</v>
      </c>
    </row>
    <row r="28" spans="2:12" ht="15.75" thickBot="1" x14ac:dyDescent="0.3">
      <c r="B28" t="str">
        <f t="shared" si="0"/>
        <v>Renal cystogram, Tc-99m, Pertechnetate</v>
      </c>
      <c r="C28" s="5" t="s">
        <v>51</v>
      </c>
      <c r="D28" s="6" t="s">
        <v>52</v>
      </c>
      <c r="E28" s="6" t="s">
        <v>10</v>
      </c>
      <c r="F28" s="6" t="s">
        <v>14</v>
      </c>
      <c r="G28" s="6" t="s">
        <v>53</v>
      </c>
      <c r="H28" s="7">
        <v>40</v>
      </c>
      <c r="I28" s="7">
        <v>50</v>
      </c>
      <c r="J28" s="8">
        <v>94</v>
      </c>
    </row>
    <row r="29" spans="2:12" ht="15.75" thickBot="1" x14ac:dyDescent="0.3">
      <c r="B29" t="str">
        <f t="shared" si="0"/>
        <v>Renal scan, Tc-99m, DMSA</v>
      </c>
      <c r="C29" s="9" t="s">
        <v>51</v>
      </c>
      <c r="D29" s="6" t="s">
        <v>54</v>
      </c>
      <c r="E29" s="6" t="s">
        <v>10</v>
      </c>
      <c r="F29" s="6" t="s">
        <v>55</v>
      </c>
      <c r="G29" s="6" t="s">
        <v>12</v>
      </c>
      <c r="H29" s="7">
        <v>120</v>
      </c>
      <c r="I29" s="7">
        <v>150</v>
      </c>
      <c r="J29" s="8">
        <v>200</v>
      </c>
    </row>
    <row r="30" spans="2:12" ht="15.75" thickBot="1" x14ac:dyDescent="0.3">
      <c r="B30" t="str">
        <f t="shared" si="0"/>
        <v>Renal scan, Tc-99m, DTPA</v>
      </c>
      <c r="C30" s="9" t="s">
        <v>51</v>
      </c>
      <c r="D30" s="6" t="s">
        <v>54</v>
      </c>
      <c r="E30" s="6" t="s">
        <v>10</v>
      </c>
      <c r="F30" s="6" t="s">
        <v>56</v>
      </c>
      <c r="G30" s="6" t="s">
        <v>12</v>
      </c>
      <c r="H30" s="7">
        <v>380</v>
      </c>
      <c r="I30" s="7">
        <v>400</v>
      </c>
      <c r="J30" s="8">
        <v>500</v>
      </c>
    </row>
    <row r="31" spans="2:12" ht="15.75" thickBot="1" x14ac:dyDescent="0.3">
      <c r="B31" t="str">
        <f t="shared" si="0"/>
        <v>Renal scan, Tc-99m, MAG3</v>
      </c>
      <c r="C31" s="9" t="s">
        <v>51</v>
      </c>
      <c r="D31" s="6" t="s">
        <v>54</v>
      </c>
      <c r="E31" s="6" t="s">
        <v>10</v>
      </c>
      <c r="F31" s="6" t="s">
        <v>57</v>
      </c>
      <c r="G31" s="6" t="s">
        <v>12</v>
      </c>
      <c r="H31" s="7">
        <v>235</v>
      </c>
      <c r="I31" s="7">
        <v>270</v>
      </c>
      <c r="J31" s="8">
        <v>305</v>
      </c>
    </row>
    <row r="32" spans="2:12" ht="15.75" thickBot="1" x14ac:dyDescent="0.3">
      <c r="B32" t="str">
        <f t="shared" si="0"/>
        <v>Renal transplant, Tc-99m, DTPA, MAG3</v>
      </c>
      <c r="C32" s="9" t="s">
        <v>51</v>
      </c>
      <c r="D32" s="6" t="s">
        <v>58</v>
      </c>
      <c r="E32" s="6" t="s">
        <v>10</v>
      </c>
      <c r="F32" s="6" t="s">
        <v>59</v>
      </c>
      <c r="G32" s="6" t="s">
        <v>12</v>
      </c>
      <c r="H32" s="7">
        <v>200</v>
      </c>
      <c r="I32" s="7">
        <v>300</v>
      </c>
      <c r="J32" s="8">
        <v>400</v>
      </c>
    </row>
    <row r="33" spans="2:10" ht="15.75" thickBot="1" x14ac:dyDescent="0.3">
      <c r="B33" t="str">
        <f t="shared" si="0"/>
        <v>Testicular scan, Tc-99m, Pertechnetate</v>
      </c>
      <c r="C33" s="18" t="s">
        <v>51</v>
      </c>
      <c r="D33" s="20" t="s">
        <v>60</v>
      </c>
      <c r="E33" s="20" t="s">
        <v>10</v>
      </c>
      <c r="F33" s="20" t="s">
        <v>14</v>
      </c>
      <c r="G33" s="20" t="s">
        <v>12</v>
      </c>
      <c r="H33" s="21">
        <v>210</v>
      </c>
      <c r="I33" s="21">
        <v>400</v>
      </c>
      <c r="J33" s="22">
        <v>600</v>
      </c>
    </row>
    <row r="34" spans="2:10" ht="15.75" thickBot="1" x14ac:dyDescent="0.3">
      <c r="B34" t="str">
        <f t="shared" si="0"/>
        <v>Arterial infusion, Tc-99m, MAA</v>
      </c>
      <c r="C34" s="5" t="s">
        <v>61</v>
      </c>
      <c r="D34" s="6" t="s">
        <v>62</v>
      </c>
      <c r="E34" s="6" t="s">
        <v>10</v>
      </c>
      <c r="F34" s="6" t="s">
        <v>17</v>
      </c>
      <c r="G34" s="6" t="s">
        <v>63</v>
      </c>
      <c r="H34" s="7">
        <v>100</v>
      </c>
      <c r="I34" s="7">
        <v>135</v>
      </c>
      <c r="J34" s="8">
        <v>190</v>
      </c>
    </row>
    <row r="35" spans="2:10" ht="15.75" thickBot="1" x14ac:dyDescent="0.3">
      <c r="B35" t="str">
        <f t="shared" si="0"/>
        <v>Le Veen shunt , Tc-99m, Colloid</v>
      </c>
      <c r="C35" s="9" t="s">
        <v>61</v>
      </c>
      <c r="D35" s="6" t="s">
        <v>64</v>
      </c>
      <c r="E35" s="6" t="s">
        <v>10</v>
      </c>
      <c r="F35" s="6" t="s">
        <v>65</v>
      </c>
      <c r="G35" s="6" t="s">
        <v>66</v>
      </c>
      <c r="H35" s="7">
        <v>95</v>
      </c>
      <c r="I35" s="7">
        <v>185</v>
      </c>
      <c r="J35" s="8">
        <v>200</v>
      </c>
    </row>
    <row r="36" spans="2:10" ht="15.75" thickBot="1" x14ac:dyDescent="0.3">
      <c r="B36" t="str">
        <f t="shared" si="0"/>
        <v>Venogram, Tc-99m, Pertechnetate</v>
      </c>
      <c r="C36" s="18" t="s">
        <v>61</v>
      </c>
      <c r="D36" s="20" t="s">
        <v>67</v>
      </c>
      <c r="E36" s="20" t="s">
        <v>10</v>
      </c>
      <c r="F36" s="20" t="s">
        <v>14</v>
      </c>
      <c r="G36" s="20" t="s">
        <v>12</v>
      </c>
      <c r="H36" s="21">
        <v>700</v>
      </c>
      <c r="I36" s="21">
        <v>770</v>
      </c>
      <c r="J36" s="22">
        <v>800</v>
      </c>
    </row>
    <row r="37" spans="2:10" ht="15.75" thickBot="1" x14ac:dyDescent="0.3">
      <c r="B37" t="str">
        <f t="shared" si="0"/>
        <v>Hepatobiliary, Tc-99m, HIDA, DISIDA, DIDA</v>
      </c>
      <c r="C37" s="5" t="s">
        <v>68</v>
      </c>
      <c r="D37" s="6" t="s">
        <v>68</v>
      </c>
      <c r="E37" s="6" t="s">
        <v>10</v>
      </c>
      <c r="F37" s="6" t="s">
        <v>69</v>
      </c>
      <c r="G37" s="6" t="s">
        <v>12</v>
      </c>
      <c r="H37" s="7">
        <v>185</v>
      </c>
      <c r="I37" s="7">
        <v>205</v>
      </c>
      <c r="J37" s="8">
        <v>210</v>
      </c>
    </row>
    <row r="38" spans="2:10" ht="15.75" thickBot="1" x14ac:dyDescent="0.3">
      <c r="B38" t="str">
        <f t="shared" si="0"/>
        <v>Liver blood flow, Tc-99m, Red cells</v>
      </c>
      <c r="C38" s="9" t="s">
        <v>68</v>
      </c>
      <c r="D38" s="6" t="s">
        <v>70</v>
      </c>
      <c r="E38" s="6" t="s">
        <v>10</v>
      </c>
      <c r="F38" s="6" t="s">
        <v>19</v>
      </c>
      <c r="G38" s="6" t="s">
        <v>12</v>
      </c>
      <c r="H38" s="7">
        <v>800</v>
      </c>
      <c r="I38" s="7">
        <v>900</v>
      </c>
      <c r="J38" s="8">
        <v>1000</v>
      </c>
    </row>
    <row r="39" spans="2:10" ht="15.75" thickBot="1" x14ac:dyDescent="0.3">
      <c r="B39" t="str">
        <f t="shared" si="0"/>
        <v>Liver/spleen , Tc-99m, Colloid</v>
      </c>
      <c r="C39" s="9" t="s">
        <v>68</v>
      </c>
      <c r="D39" s="6" t="s">
        <v>71</v>
      </c>
      <c r="E39" s="6" t="s">
        <v>10</v>
      </c>
      <c r="F39" s="6" t="s">
        <v>65</v>
      </c>
      <c r="G39" s="6" t="s">
        <v>12</v>
      </c>
      <c r="H39" s="7">
        <v>150</v>
      </c>
      <c r="I39" s="7">
        <v>200</v>
      </c>
      <c r="J39" s="8">
        <v>200</v>
      </c>
    </row>
    <row r="40" spans="2:10" ht="15.75" thickBot="1" x14ac:dyDescent="0.3">
      <c r="B40" t="str">
        <f t="shared" si="0"/>
        <v>Liver transplant , Tc-99m, HIDA, DISIDA</v>
      </c>
      <c r="C40" s="18" t="s">
        <v>68</v>
      </c>
      <c r="D40" s="20" t="s">
        <v>72</v>
      </c>
      <c r="E40" s="20" t="s">
        <v>10</v>
      </c>
      <c r="F40" s="20" t="s">
        <v>73</v>
      </c>
      <c r="G40" s="20" t="s">
        <v>12</v>
      </c>
      <c r="H40" s="21">
        <v>155</v>
      </c>
      <c r="I40" s="21">
        <v>185</v>
      </c>
      <c r="J40" s="22">
        <v>200</v>
      </c>
    </row>
    <row r="41" spans="2:10" ht="15.75" thickBot="1" x14ac:dyDescent="0.3">
      <c r="B41" t="str">
        <f t="shared" si="0"/>
        <v>Infection , Ga-67, Citrate</v>
      </c>
      <c r="C41" s="5" t="s">
        <v>74</v>
      </c>
      <c r="D41" s="6" t="s">
        <v>75</v>
      </c>
      <c r="E41" s="6" t="s">
        <v>41</v>
      </c>
      <c r="F41" s="6" t="s">
        <v>42</v>
      </c>
      <c r="G41" s="6" t="s">
        <v>12</v>
      </c>
      <c r="H41" s="7">
        <v>185</v>
      </c>
      <c r="I41" s="7">
        <v>200</v>
      </c>
      <c r="J41" s="8">
        <v>220</v>
      </c>
    </row>
    <row r="42" spans="2:10" ht="15.75" thickBot="1" x14ac:dyDescent="0.3">
      <c r="B42" t="str">
        <f t="shared" si="0"/>
        <v>Infection , Tc-99m, WBC-colloid, WBC-HMPAO</v>
      </c>
      <c r="C42" s="18" t="s">
        <v>74</v>
      </c>
      <c r="D42" s="20" t="s">
        <v>75</v>
      </c>
      <c r="E42" s="20" t="s">
        <v>10</v>
      </c>
      <c r="F42" s="20" t="s">
        <v>76</v>
      </c>
      <c r="G42" s="20" t="s">
        <v>12</v>
      </c>
      <c r="H42" s="21">
        <v>500</v>
      </c>
      <c r="I42" s="21">
        <v>700</v>
      </c>
      <c r="J42" s="22">
        <v>800</v>
      </c>
    </row>
    <row r="43" spans="2:10" ht="15.75" thickBot="1" x14ac:dyDescent="0.3">
      <c r="B43" t="str">
        <f t="shared" si="0"/>
        <v>Lacrimal drainage, Tc-99m, Pertechnetate</v>
      </c>
      <c r="C43" s="5" t="s">
        <v>77</v>
      </c>
      <c r="D43" s="23" t="s">
        <v>78</v>
      </c>
      <c r="E43" s="24" t="s">
        <v>10</v>
      </c>
      <c r="F43" s="24" t="s">
        <v>14</v>
      </c>
      <c r="G43" s="62" t="s">
        <v>79</v>
      </c>
      <c r="H43" s="63">
        <v>7</v>
      </c>
      <c r="I43" s="63">
        <v>10</v>
      </c>
      <c r="J43" s="64">
        <v>18</v>
      </c>
    </row>
    <row r="44" spans="2:10" ht="15.75" thickBot="1" x14ac:dyDescent="0.3">
      <c r="B44" t="str">
        <f t="shared" si="0"/>
        <v>Lymphoscintigraphy, Tc-99m, Nanocolloid</v>
      </c>
      <c r="C44" s="5" t="s">
        <v>80</v>
      </c>
      <c r="D44" s="65" t="s">
        <v>81</v>
      </c>
      <c r="E44" s="62" t="s">
        <v>10</v>
      </c>
      <c r="F44" s="62" t="s">
        <v>82</v>
      </c>
      <c r="G44" s="66" t="s">
        <v>83</v>
      </c>
      <c r="H44" s="50">
        <v>33</v>
      </c>
      <c r="I44" s="50">
        <v>42</v>
      </c>
      <c r="J44" s="67">
        <v>52</v>
      </c>
    </row>
    <row r="45" spans="2:10" ht="15.75" thickBot="1" x14ac:dyDescent="0.3">
      <c r="B45" t="str">
        <f t="shared" si="0"/>
        <v>Brain, Tc-99m, DTPA</v>
      </c>
      <c r="C45" s="5" t="s">
        <v>171</v>
      </c>
      <c r="D45" s="6" t="s">
        <v>84</v>
      </c>
      <c r="E45" s="6" t="s">
        <v>10</v>
      </c>
      <c r="F45" s="6" t="s">
        <v>56</v>
      </c>
      <c r="G45" s="6" t="s">
        <v>12</v>
      </c>
      <c r="H45" s="7">
        <v>800</v>
      </c>
      <c r="I45" s="7">
        <v>800</v>
      </c>
      <c r="J45" s="8">
        <v>900</v>
      </c>
    </row>
    <row r="46" spans="2:10" ht="15.75" thickBot="1" x14ac:dyDescent="0.3">
      <c r="B46" t="str">
        <f t="shared" si="0"/>
        <v>Brain, Tc-99m, HMPAO, ECD</v>
      </c>
      <c r="C46" s="9" t="s">
        <v>171</v>
      </c>
      <c r="D46" s="6" t="s">
        <v>84</v>
      </c>
      <c r="E46" s="6" t="s">
        <v>10</v>
      </c>
      <c r="F46" s="6" t="s">
        <v>85</v>
      </c>
      <c r="G46" s="6" t="s">
        <v>12</v>
      </c>
      <c r="H46" s="7">
        <v>640</v>
      </c>
      <c r="I46" s="7">
        <v>720</v>
      </c>
      <c r="J46" s="8">
        <v>750</v>
      </c>
    </row>
    <row r="47" spans="2:10" ht="15.75" thickBot="1" x14ac:dyDescent="0.3">
      <c r="B47" t="str">
        <f t="shared" si="0"/>
        <v>CSF leak, In-111, DTPA</v>
      </c>
      <c r="C47" s="9" t="s">
        <v>171</v>
      </c>
      <c r="D47" s="6" t="s">
        <v>86</v>
      </c>
      <c r="E47" s="6" t="s">
        <v>87</v>
      </c>
      <c r="F47" s="6" t="s">
        <v>56</v>
      </c>
      <c r="G47" s="6" t="s">
        <v>88</v>
      </c>
      <c r="H47" s="7">
        <v>15</v>
      </c>
      <c r="I47" s="7">
        <v>21.5</v>
      </c>
      <c r="J47" s="8">
        <v>38</v>
      </c>
    </row>
    <row r="48" spans="2:10" ht="15.75" thickBot="1" x14ac:dyDescent="0.3">
      <c r="B48" t="str">
        <f t="shared" si="0"/>
        <v>CSF leak, Tc-99m, DTPA</v>
      </c>
      <c r="C48" s="9" t="s">
        <v>171</v>
      </c>
      <c r="D48" s="6" t="s">
        <v>86</v>
      </c>
      <c r="E48" s="6" t="s">
        <v>10</v>
      </c>
      <c r="F48" s="6" t="s">
        <v>56</v>
      </c>
      <c r="G48" s="6" t="s">
        <v>88</v>
      </c>
      <c r="H48" s="7">
        <v>77</v>
      </c>
      <c r="I48" s="7">
        <v>300</v>
      </c>
      <c r="J48" s="8">
        <v>370</v>
      </c>
    </row>
    <row r="49" spans="2:10" ht="15.75" thickBot="1" x14ac:dyDescent="0.3">
      <c r="B49" t="str">
        <f t="shared" si="0"/>
        <v>CSF shunt patency, Tc-99m, Pertechnetate, DTPA</v>
      </c>
      <c r="C49" s="18" t="s">
        <v>171</v>
      </c>
      <c r="D49" s="20" t="s">
        <v>89</v>
      </c>
      <c r="E49" s="20" t="s">
        <v>10</v>
      </c>
      <c r="F49" s="20" t="s">
        <v>90</v>
      </c>
      <c r="G49" s="20" t="s">
        <v>91</v>
      </c>
      <c r="H49" s="21">
        <v>40</v>
      </c>
      <c r="I49" s="21">
        <v>40</v>
      </c>
      <c r="J49" s="22">
        <v>80</v>
      </c>
    </row>
    <row r="50" spans="2:10" ht="15.75" thickBot="1" x14ac:dyDescent="0.3">
      <c r="B50" t="str">
        <f t="shared" si="0"/>
        <v>Somatostatin receptors, In-111, Octreotide</v>
      </c>
      <c r="C50" s="5" t="s">
        <v>92</v>
      </c>
      <c r="D50" s="6" t="s">
        <v>93</v>
      </c>
      <c r="E50" s="6" t="s">
        <v>87</v>
      </c>
      <c r="F50" s="6" t="s">
        <v>94</v>
      </c>
      <c r="G50" s="6" t="s">
        <v>12</v>
      </c>
      <c r="H50" s="7">
        <v>200</v>
      </c>
      <c r="I50" s="7">
        <v>200</v>
      </c>
      <c r="J50" s="8">
        <v>240</v>
      </c>
    </row>
    <row r="51" spans="2:10" ht="15.75" thickBot="1" x14ac:dyDescent="0.3">
      <c r="B51" t="str">
        <f t="shared" si="0"/>
        <v>Thyroid - wb scan for Ca, I-123, Iodide</v>
      </c>
      <c r="C51" s="9" t="s">
        <v>92</v>
      </c>
      <c r="D51" s="6" t="s">
        <v>95</v>
      </c>
      <c r="E51" s="6" t="s">
        <v>36</v>
      </c>
      <c r="F51" s="6" t="s">
        <v>37</v>
      </c>
      <c r="G51" s="6" t="s">
        <v>43</v>
      </c>
      <c r="H51" s="7">
        <v>190</v>
      </c>
      <c r="I51" s="7">
        <v>310</v>
      </c>
      <c r="J51" s="8">
        <v>400</v>
      </c>
    </row>
    <row r="52" spans="2:10" ht="15.75" thickBot="1" x14ac:dyDescent="0.3">
      <c r="B52" t="str">
        <f t="shared" si="0"/>
        <v>Thyroid - wb scan for Ca, I-131, Iodide</v>
      </c>
      <c r="C52" s="9" t="s">
        <v>92</v>
      </c>
      <c r="D52" s="6" t="s">
        <v>95</v>
      </c>
      <c r="E52" s="6" t="s">
        <v>96</v>
      </c>
      <c r="F52" s="6" t="s">
        <v>37</v>
      </c>
      <c r="G52" s="6" t="s">
        <v>43</v>
      </c>
      <c r="H52" s="7">
        <v>100</v>
      </c>
      <c r="I52" s="7">
        <v>150</v>
      </c>
      <c r="J52" s="8">
        <v>185</v>
      </c>
    </row>
    <row r="53" spans="2:10" ht="15.75" thickBot="1" x14ac:dyDescent="0.3">
      <c r="B53" t="str">
        <f t="shared" si="0"/>
        <v>Tumour , Ga-67, Citrate</v>
      </c>
      <c r="C53" s="9" t="s">
        <v>92</v>
      </c>
      <c r="D53" s="6" t="s">
        <v>97</v>
      </c>
      <c r="E53" s="6" t="s">
        <v>41</v>
      </c>
      <c r="F53" s="6" t="s">
        <v>42</v>
      </c>
      <c r="G53" s="6" t="s">
        <v>12</v>
      </c>
      <c r="H53" s="7">
        <v>300</v>
      </c>
      <c r="I53" s="7">
        <v>400</v>
      </c>
      <c r="J53" s="8">
        <v>400</v>
      </c>
    </row>
    <row r="54" spans="2:10" ht="15.75" thickBot="1" x14ac:dyDescent="0.3">
      <c r="B54" t="str">
        <f t="shared" si="0"/>
        <v>Tumour, I-123, MIBG</v>
      </c>
      <c r="C54" s="9" t="s">
        <v>92</v>
      </c>
      <c r="D54" s="6" t="s">
        <v>98</v>
      </c>
      <c r="E54" s="6" t="s">
        <v>36</v>
      </c>
      <c r="F54" s="6" t="s">
        <v>99</v>
      </c>
      <c r="G54" s="6" t="s">
        <v>100</v>
      </c>
      <c r="H54" s="7">
        <v>200</v>
      </c>
      <c r="I54" s="7">
        <v>290</v>
      </c>
      <c r="J54" s="8">
        <v>400</v>
      </c>
    </row>
    <row r="55" spans="2:10" ht="15.75" thickBot="1" x14ac:dyDescent="0.3">
      <c r="B55" t="str">
        <f t="shared" si="0"/>
        <v>Tumour, I-131, MIBG</v>
      </c>
      <c r="C55" s="9" t="s">
        <v>92</v>
      </c>
      <c r="D55" s="6" t="s">
        <v>98</v>
      </c>
      <c r="E55" s="6" t="s">
        <v>96</v>
      </c>
      <c r="F55" s="6" t="s">
        <v>99</v>
      </c>
      <c r="G55" s="6" t="s">
        <v>100</v>
      </c>
      <c r="H55" s="7">
        <v>24</v>
      </c>
      <c r="I55" s="7">
        <v>31</v>
      </c>
      <c r="J55" s="8">
        <v>38</v>
      </c>
    </row>
    <row r="56" spans="2:10" ht="15.75" thickBot="1" x14ac:dyDescent="0.3">
      <c r="B56" t="str">
        <f t="shared" si="0"/>
        <v>Tumour , Tc-99m, MIBI</v>
      </c>
      <c r="C56" s="9" t="s">
        <v>92</v>
      </c>
      <c r="D56" s="6" t="s">
        <v>97</v>
      </c>
      <c r="E56" s="6" t="s">
        <v>10</v>
      </c>
      <c r="F56" s="6" t="s">
        <v>101</v>
      </c>
      <c r="G56" s="6" t="s">
        <v>12</v>
      </c>
      <c r="H56" s="7">
        <v>740</v>
      </c>
      <c r="I56" s="7">
        <v>800</v>
      </c>
      <c r="J56" s="8">
        <v>800</v>
      </c>
    </row>
    <row r="57" spans="2:10" ht="15.75" thickBot="1" x14ac:dyDescent="0.3">
      <c r="B57" t="str">
        <f t="shared" si="0"/>
        <v>Tumour , Tc-99m, [V]-DMSA</v>
      </c>
      <c r="C57" s="9" t="s">
        <v>92</v>
      </c>
      <c r="D57" s="6" t="s">
        <v>97</v>
      </c>
      <c r="E57" s="6" t="s">
        <v>10</v>
      </c>
      <c r="F57" s="6" t="s">
        <v>102</v>
      </c>
      <c r="G57" s="6" t="s">
        <v>12</v>
      </c>
      <c r="H57" s="7">
        <v>370</v>
      </c>
      <c r="I57" s="7">
        <v>400</v>
      </c>
      <c r="J57" s="8">
        <v>440</v>
      </c>
    </row>
    <row r="58" spans="2:10" ht="15.75" thickBot="1" x14ac:dyDescent="0.3">
      <c r="B58" t="str">
        <f t="shared" si="0"/>
        <v>Tumour, Tl-201, Chloride</v>
      </c>
      <c r="C58" s="18" t="s">
        <v>92</v>
      </c>
      <c r="D58" s="20" t="s">
        <v>98</v>
      </c>
      <c r="E58" s="20" t="s">
        <v>23</v>
      </c>
      <c r="F58" s="20" t="s">
        <v>24</v>
      </c>
      <c r="G58" s="20" t="s">
        <v>12</v>
      </c>
      <c r="H58" s="21">
        <v>115</v>
      </c>
      <c r="I58" s="21">
        <v>125</v>
      </c>
      <c r="J58" s="22">
        <v>185</v>
      </c>
    </row>
    <row r="59" spans="2:10" ht="15.75" thickBot="1" x14ac:dyDescent="0.3">
      <c r="B59" t="str">
        <f t="shared" si="0"/>
        <v>Lung perfusion, Tc-99m, MAA</v>
      </c>
      <c r="C59" s="18" t="s">
        <v>103</v>
      </c>
      <c r="D59" s="20" t="s">
        <v>104</v>
      </c>
      <c r="E59" s="20" t="s">
        <v>10</v>
      </c>
      <c r="F59" s="20" t="s">
        <v>17</v>
      </c>
      <c r="G59" s="20" t="s">
        <v>12</v>
      </c>
      <c r="H59" s="21">
        <v>200</v>
      </c>
      <c r="I59" s="21">
        <v>220</v>
      </c>
      <c r="J59" s="22">
        <v>240</v>
      </c>
    </row>
    <row r="60" spans="2:10" ht="15.75" thickBot="1" x14ac:dyDescent="0.3">
      <c r="B60" t="str">
        <f t="shared" si="0"/>
        <v>Bone marrow, Tc-99m, Colloid, nanocolloid</v>
      </c>
      <c r="C60" s="5" t="s">
        <v>105</v>
      </c>
      <c r="D60" s="6" t="s">
        <v>106</v>
      </c>
      <c r="E60" s="6" t="s">
        <v>10</v>
      </c>
      <c r="F60" s="6" t="s">
        <v>107</v>
      </c>
      <c r="G60" s="6" t="s">
        <v>12</v>
      </c>
      <c r="H60" s="7">
        <v>250</v>
      </c>
      <c r="I60" s="7">
        <v>400</v>
      </c>
      <c r="J60" s="8">
        <v>550</v>
      </c>
    </row>
    <row r="61" spans="2:10" ht="15.75" thickBot="1" x14ac:dyDescent="0.3">
      <c r="B61" t="str">
        <f t="shared" si="0"/>
        <v>Bone scan, Tc-99m, MDP, HDP</v>
      </c>
      <c r="C61" s="18" t="s">
        <v>105</v>
      </c>
      <c r="D61" s="20" t="s">
        <v>108</v>
      </c>
      <c r="E61" s="20" t="s">
        <v>10</v>
      </c>
      <c r="F61" s="20" t="s">
        <v>109</v>
      </c>
      <c r="G61" s="20" t="s">
        <v>12</v>
      </c>
      <c r="H61" s="21">
        <v>810</v>
      </c>
      <c r="I61" s="21">
        <v>840</v>
      </c>
      <c r="J61" s="22">
        <v>920</v>
      </c>
    </row>
    <row r="62" spans="2:10" ht="15.75" thickBot="1" x14ac:dyDescent="0.3">
      <c r="B62" t="str">
        <f t="shared" si="0"/>
        <v xml:space="preserve">Liver/spleen - see Hepatobiliary, , </v>
      </c>
      <c r="C62" s="5" t="s">
        <v>110</v>
      </c>
      <c r="D62" s="6" t="s">
        <v>111</v>
      </c>
      <c r="E62" s="6"/>
      <c r="F62" s="6"/>
      <c r="G62" s="6"/>
      <c r="H62" s="7"/>
      <c r="I62" s="7"/>
      <c r="J62" s="8"/>
    </row>
    <row r="63" spans="2:10" ht="15.75" thickBot="1" x14ac:dyDescent="0.3">
      <c r="B63" t="str">
        <f t="shared" si="0"/>
        <v>Spleen , Tc-99m, Denatured RBCs</v>
      </c>
      <c r="C63" s="18" t="s">
        <v>110</v>
      </c>
      <c r="D63" s="20" t="s">
        <v>112</v>
      </c>
      <c r="E63" s="20" t="s">
        <v>10</v>
      </c>
      <c r="F63" s="20" t="s">
        <v>113</v>
      </c>
      <c r="G63" s="20" t="s">
        <v>12</v>
      </c>
      <c r="H63" s="21">
        <v>200</v>
      </c>
      <c r="I63" s="21">
        <v>335</v>
      </c>
      <c r="J63" s="22">
        <v>705</v>
      </c>
    </row>
    <row r="64" spans="2:10" ht="15.75" thickBot="1" x14ac:dyDescent="0.3">
      <c r="B64" t="str">
        <f t="shared" si="0"/>
        <v>Breath test, C-14, Urea</v>
      </c>
      <c r="C64" s="5" t="s">
        <v>114</v>
      </c>
      <c r="D64" s="6" t="s">
        <v>115</v>
      </c>
      <c r="E64" s="6" t="s">
        <v>116</v>
      </c>
      <c r="F64" s="6" t="s">
        <v>117</v>
      </c>
      <c r="G64" s="6" t="s">
        <v>43</v>
      </c>
      <c r="H64" s="7">
        <v>3.6999999999999998E-2</v>
      </c>
      <c r="I64" s="7">
        <v>3.6999999999999998E-2</v>
      </c>
      <c r="J64" s="8">
        <v>3.6999999999999998E-2</v>
      </c>
    </row>
    <row r="65" spans="2:10" ht="15.75" thickBot="1" x14ac:dyDescent="0.3">
      <c r="B65" t="str">
        <f t="shared" si="0"/>
        <v>GIT blood loss, Cr-51, Red cells</v>
      </c>
      <c r="C65" s="9" t="s">
        <v>114</v>
      </c>
      <c r="D65" s="6" t="s">
        <v>118</v>
      </c>
      <c r="E65" s="6" t="s">
        <v>119</v>
      </c>
      <c r="F65" s="6" t="s">
        <v>19</v>
      </c>
      <c r="G65" s="6" t="s">
        <v>12</v>
      </c>
      <c r="H65" s="7">
        <v>4</v>
      </c>
      <c r="I65" s="7">
        <v>4</v>
      </c>
      <c r="J65" s="8">
        <v>5.5</v>
      </c>
    </row>
    <row r="66" spans="2:10" ht="15.75" thickBot="1" x14ac:dyDescent="0.3">
      <c r="B66" t="str">
        <f t="shared" si="0"/>
        <v>Plasma volume, I-125, HSA</v>
      </c>
      <c r="C66" s="9" t="s">
        <v>114</v>
      </c>
      <c r="D66" s="6" t="s">
        <v>120</v>
      </c>
      <c r="E66" s="6" t="s">
        <v>121</v>
      </c>
      <c r="F66" s="6" t="s">
        <v>122</v>
      </c>
      <c r="G66" s="6" t="s">
        <v>12</v>
      </c>
      <c r="H66" s="7">
        <v>0.2</v>
      </c>
      <c r="I66" s="7">
        <v>0.25</v>
      </c>
      <c r="J66" s="8">
        <v>0.5</v>
      </c>
    </row>
    <row r="67" spans="2:10" ht="15.75" thickBot="1" x14ac:dyDescent="0.3">
      <c r="B67" t="str">
        <f t="shared" si="0"/>
        <v>Red cell survival, Cr-51, Red cells</v>
      </c>
      <c r="C67" s="9" t="s">
        <v>114</v>
      </c>
      <c r="D67" s="6" t="s">
        <v>123</v>
      </c>
      <c r="E67" s="6" t="s">
        <v>119</v>
      </c>
      <c r="F67" s="6" t="s">
        <v>19</v>
      </c>
      <c r="G67" s="6" t="s">
        <v>12</v>
      </c>
      <c r="H67" s="7">
        <v>4</v>
      </c>
      <c r="I67" s="7">
        <v>6</v>
      </c>
      <c r="J67" s="8">
        <v>7</v>
      </c>
    </row>
    <row r="68" spans="2:10" ht="15.75" thickBot="1" x14ac:dyDescent="0.3">
      <c r="B68" t="str">
        <f t="shared" ref="B68:B70" si="1">CONCATENATE(D68, ", ", E68, ", ", F68)</f>
        <v>Red cell volume, Cr-51, Red cells</v>
      </c>
      <c r="C68" s="9" t="s">
        <v>114</v>
      </c>
      <c r="D68" s="6" t="s">
        <v>124</v>
      </c>
      <c r="E68" s="6" t="s">
        <v>119</v>
      </c>
      <c r="F68" s="6" t="s">
        <v>19</v>
      </c>
      <c r="G68" s="6" t="s">
        <v>12</v>
      </c>
      <c r="H68" s="7">
        <v>1</v>
      </c>
      <c r="I68" s="7">
        <v>2</v>
      </c>
      <c r="J68" s="8">
        <v>4</v>
      </c>
    </row>
    <row r="69" spans="2:10" ht="15.75" thickBot="1" x14ac:dyDescent="0.3">
      <c r="B69" t="str">
        <f t="shared" si="1"/>
        <v>Renal GFR, Tc-99m, DTPA</v>
      </c>
      <c r="C69" s="9" t="s">
        <v>114</v>
      </c>
      <c r="D69" s="6" t="s">
        <v>125</v>
      </c>
      <c r="E69" s="6" t="s">
        <v>10</v>
      </c>
      <c r="F69" s="6" t="s">
        <v>56</v>
      </c>
      <c r="G69" s="6" t="s">
        <v>12</v>
      </c>
      <c r="H69" s="7">
        <v>60</v>
      </c>
      <c r="I69" s="7">
        <v>80</v>
      </c>
      <c r="J69" s="8">
        <v>100</v>
      </c>
    </row>
    <row r="70" spans="2:10" ht="15.75" thickBot="1" x14ac:dyDescent="0.3">
      <c r="B70" t="str">
        <f t="shared" si="1"/>
        <v>Renal GFR, Cr-51, EDTA</v>
      </c>
      <c r="C70" s="18" t="s">
        <v>114</v>
      </c>
      <c r="D70" s="20" t="s">
        <v>125</v>
      </c>
      <c r="E70" s="20" t="s">
        <v>119</v>
      </c>
      <c r="F70" s="20" t="s">
        <v>126</v>
      </c>
      <c r="G70" s="20" t="s">
        <v>12</v>
      </c>
      <c r="H70" s="21">
        <v>3</v>
      </c>
      <c r="I70" s="21">
        <v>4</v>
      </c>
      <c r="J70" s="22">
        <v>4</v>
      </c>
    </row>
    <row r="73" spans="2:10" ht="15.75" thickBot="1" x14ac:dyDescent="0.3">
      <c r="C73" s="38" t="s">
        <v>139</v>
      </c>
    </row>
    <row r="74" spans="2:10" ht="17.25" x14ac:dyDescent="0.25">
      <c r="C74" s="39" t="s">
        <v>0</v>
      </c>
      <c r="D74" s="40" t="s">
        <v>140</v>
      </c>
      <c r="E74" s="28" t="s">
        <v>148</v>
      </c>
      <c r="F74" s="28" t="s">
        <v>6</v>
      </c>
      <c r="G74" s="29" t="s">
        <v>7</v>
      </c>
    </row>
    <row r="75" spans="2:10" ht="15.75" thickBot="1" x14ac:dyDescent="0.3">
      <c r="C75" s="41"/>
      <c r="D75" s="42"/>
      <c r="E75" s="43" t="s">
        <v>141</v>
      </c>
      <c r="F75" s="44" t="s">
        <v>141</v>
      </c>
      <c r="G75" s="45" t="s">
        <v>141</v>
      </c>
    </row>
    <row r="76" spans="2:10" ht="15.75" thickBot="1" x14ac:dyDescent="0.3">
      <c r="B76" t="str">
        <f>CONCATENATE(C76,", ",D76)</f>
        <v>Body (weight corrected), F-18 FDG</v>
      </c>
      <c r="C76" s="46" t="s">
        <v>143</v>
      </c>
      <c r="D76" s="68" t="s">
        <v>142</v>
      </c>
      <c r="E76" s="69" t="s">
        <v>144</v>
      </c>
      <c r="F76" s="25" t="s">
        <v>145</v>
      </c>
      <c r="G76" s="26" t="s">
        <v>146</v>
      </c>
    </row>
    <row r="77" spans="2:10" ht="15.75" thickBot="1" x14ac:dyDescent="0.3">
      <c r="B77" t="str">
        <f t="shared" ref="B77:B78" si="2">CONCATENATE(C77,", ",D77)</f>
        <v>Body, F-18 FDG</v>
      </c>
      <c r="C77" s="46" t="s">
        <v>176</v>
      </c>
      <c r="D77" s="47" t="s">
        <v>142</v>
      </c>
      <c r="E77" s="36">
        <v>225</v>
      </c>
      <c r="F77" s="31">
        <v>250</v>
      </c>
      <c r="G77" s="32">
        <v>310</v>
      </c>
    </row>
    <row r="78" spans="2:10" ht="15.75" thickBot="1" x14ac:dyDescent="0.3">
      <c r="B78" t="str">
        <f t="shared" si="2"/>
        <v>Brain, F-18 FDG</v>
      </c>
      <c r="C78" s="46" t="s">
        <v>84</v>
      </c>
      <c r="D78" s="48" t="s">
        <v>142</v>
      </c>
      <c r="E78" s="31">
        <v>200</v>
      </c>
      <c r="F78" s="31">
        <v>220</v>
      </c>
      <c r="G78" s="32">
        <v>250</v>
      </c>
    </row>
    <row r="79" spans="2:10" x14ac:dyDescent="0.25">
      <c r="C79" s="38"/>
    </row>
    <row r="80" spans="2:10" ht="15.75" thickBot="1" x14ac:dyDescent="0.3">
      <c r="C80" s="38" t="s">
        <v>147</v>
      </c>
    </row>
    <row r="81" spans="2:7" ht="18" thickBot="1" x14ac:dyDescent="0.3">
      <c r="C81" s="39" t="s">
        <v>0</v>
      </c>
      <c r="D81" s="40" t="s">
        <v>140</v>
      </c>
      <c r="E81" s="28" t="s">
        <v>148</v>
      </c>
      <c r="F81" s="28" t="s">
        <v>6</v>
      </c>
      <c r="G81" s="29" t="s">
        <v>149</v>
      </c>
    </row>
    <row r="82" spans="2:7" ht="15.75" thickBot="1" x14ac:dyDescent="0.3">
      <c r="B82" t="str">
        <f t="shared" ref="B82" si="3">CONCATENATE(C82,", ",D82)</f>
        <v>Ga-68, Dotatate/PSMA</v>
      </c>
      <c r="C82" s="46" t="s">
        <v>150</v>
      </c>
      <c r="D82" s="47" t="s">
        <v>151</v>
      </c>
      <c r="E82" s="36">
        <v>150</v>
      </c>
      <c r="F82" s="31">
        <v>150</v>
      </c>
      <c r="G82" s="32">
        <v>190</v>
      </c>
    </row>
    <row r="83" spans="2:7" x14ac:dyDescent="0.25">
      <c r="C83" s="38"/>
    </row>
    <row r="84" spans="2:7" ht="15.75" thickBot="1" x14ac:dyDescent="0.3">
      <c r="C84" s="61" t="s">
        <v>160</v>
      </c>
    </row>
    <row r="85" spans="2:7" ht="33" thickBot="1" x14ac:dyDescent="0.3">
      <c r="C85" s="1" t="s">
        <v>127</v>
      </c>
      <c r="D85" s="27" t="s">
        <v>128</v>
      </c>
      <c r="E85" s="28" t="s">
        <v>129</v>
      </c>
      <c r="F85" s="28" t="s">
        <v>130</v>
      </c>
      <c r="G85" s="29" t="s">
        <v>131</v>
      </c>
    </row>
    <row r="86" spans="2:7" ht="15.75" thickBot="1" x14ac:dyDescent="0.3">
      <c r="B86" t="str">
        <f>CONCATENATE(C86,", ",D86)</f>
        <v>Cardiac , Chest</v>
      </c>
      <c r="C86" s="18" t="s">
        <v>132</v>
      </c>
      <c r="D86" s="30" t="s">
        <v>133</v>
      </c>
      <c r="E86" s="31">
        <v>25</v>
      </c>
      <c r="F86" s="31">
        <v>40</v>
      </c>
      <c r="G86" s="32">
        <v>45</v>
      </c>
    </row>
    <row r="87" spans="2:7" ht="15.75" thickBot="1" x14ac:dyDescent="0.3">
      <c r="B87" t="str">
        <f t="shared" ref="B87:B92" si="4">CONCATENATE(C87,", ",D87)</f>
        <v>Lymphatic (Breast Ca.), Chest</v>
      </c>
      <c r="C87" s="18" t="s">
        <v>134</v>
      </c>
      <c r="D87" s="15" t="s">
        <v>133</v>
      </c>
      <c r="E87" s="25">
        <v>80</v>
      </c>
      <c r="F87" s="25">
        <v>115</v>
      </c>
      <c r="G87" s="26">
        <v>170</v>
      </c>
    </row>
    <row r="88" spans="2:7" ht="15.75" thickBot="1" x14ac:dyDescent="0.3">
      <c r="B88" t="str">
        <f t="shared" si="4"/>
        <v>Neurological, Brain</v>
      </c>
      <c r="C88" s="18" t="s">
        <v>135</v>
      </c>
      <c r="D88" s="30" t="s">
        <v>84</v>
      </c>
      <c r="E88" s="31">
        <v>45</v>
      </c>
      <c r="F88" s="31">
        <v>225</v>
      </c>
      <c r="G88" s="32">
        <v>255</v>
      </c>
    </row>
    <row r="89" spans="2:7" ht="15.75" thickBot="1" x14ac:dyDescent="0.3">
      <c r="B89" t="str">
        <f t="shared" si="4"/>
        <v>Parathyroid, Neck/Chest</v>
      </c>
      <c r="C89" s="18" t="s">
        <v>33</v>
      </c>
      <c r="D89" s="15" t="s">
        <v>136</v>
      </c>
      <c r="E89" s="25">
        <v>140</v>
      </c>
      <c r="F89" s="25">
        <v>205</v>
      </c>
      <c r="G89" s="26">
        <v>255</v>
      </c>
    </row>
    <row r="90" spans="2:7" ht="15.75" thickBot="1" x14ac:dyDescent="0.3">
      <c r="B90" t="str">
        <f t="shared" si="4"/>
        <v>Pulmonary, Chest</v>
      </c>
      <c r="C90" s="18" t="s">
        <v>103</v>
      </c>
      <c r="D90" s="30" t="s">
        <v>133</v>
      </c>
      <c r="E90" s="31">
        <v>70</v>
      </c>
      <c r="F90" s="31">
        <v>95</v>
      </c>
      <c r="G90" s="32">
        <v>120</v>
      </c>
    </row>
    <row r="91" spans="2:7" ht="15.75" thickBot="1" x14ac:dyDescent="0.3">
      <c r="B91" t="str">
        <f t="shared" si="4"/>
        <v>Skeletal, Axial</v>
      </c>
      <c r="C91" s="5" t="s">
        <v>105</v>
      </c>
      <c r="D91" s="6" t="s">
        <v>137</v>
      </c>
      <c r="E91" s="33">
        <v>115</v>
      </c>
      <c r="F91" s="33">
        <v>170</v>
      </c>
      <c r="G91" s="34">
        <v>240</v>
      </c>
    </row>
    <row r="92" spans="2:7" ht="15.75" thickBot="1" x14ac:dyDescent="0.3">
      <c r="B92" t="str">
        <f t="shared" si="4"/>
        <v>Skeletal, Axial (2 bed)</v>
      </c>
      <c r="C92" s="18" t="s">
        <v>105</v>
      </c>
      <c r="D92" s="35" t="s">
        <v>138</v>
      </c>
      <c r="E92" s="36">
        <v>195</v>
      </c>
      <c r="F92" s="36">
        <v>340</v>
      </c>
      <c r="G92" s="37">
        <v>415</v>
      </c>
    </row>
    <row r="94" spans="2:7" x14ac:dyDescent="0.25">
      <c r="C94" s="38" t="s">
        <v>152</v>
      </c>
    </row>
    <row r="95" spans="2:7" ht="15.75" thickBot="1" x14ac:dyDescent="0.3">
      <c r="C95" s="49" t="s">
        <v>153</v>
      </c>
    </row>
    <row r="96" spans="2:7" ht="33" thickBot="1" x14ac:dyDescent="0.3">
      <c r="C96" s="39" t="s">
        <v>0</v>
      </c>
      <c r="D96" s="39" t="s">
        <v>128</v>
      </c>
      <c r="E96" s="28" t="s">
        <v>154</v>
      </c>
      <c r="F96" s="28" t="s">
        <v>155</v>
      </c>
      <c r="G96" s="29" t="s">
        <v>7</v>
      </c>
    </row>
    <row r="97" spans="2:7" x14ac:dyDescent="0.25">
      <c r="B97" t="s">
        <v>157</v>
      </c>
      <c r="C97" s="51" t="s">
        <v>156</v>
      </c>
      <c r="D97" s="54" t="s">
        <v>157</v>
      </c>
      <c r="E97" s="55">
        <v>75</v>
      </c>
      <c r="F97" s="55">
        <v>125</v>
      </c>
      <c r="G97" s="56">
        <v>325</v>
      </c>
    </row>
    <row r="98" spans="2:7" x14ac:dyDescent="0.25">
      <c r="B98" t="s">
        <v>158</v>
      </c>
      <c r="C98" s="52" t="s">
        <v>156</v>
      </c>
      <c r="D98" s="57" t="s">
        <v>158</v>
      </c>
      <c r="E98" s="25">
        <v>325</v>
      </c>
      <c r="F98" s="25">
        <v>430</v>
      </c>
      <c r="G98" s="58">
        <v>540</v>
      </c>
    </row>
    <row r="99" spans="2:7" ht="15.75" thickBot="1" x14ac:dyDescent="0.3">
      <c r="B99" t="s">
        <v>159</v>
      </c>
      <c r="C99" s="53" t="s">
        <v>156</v>
      </c>
      <c r="D99" s="59" t="s">
        <v>159</v>
      </c>
      <c r="E99" s="50">
        <v>495</v>
      </c>
      <c r="F99" s="50">
        <v>655</v>
      </c>
      <c r="G99" s="60">
        <v>985</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Instructions</vt:lpstr>
      <vt:lpstr>PET - weight corrected DRL</vt:lpstr>
      <vt:lpstr>Multimodality CT</vt:lpstr>
      <vt:lpstr>General NM</vt:lpstr>
      <vt:lpstr>PET</vt:lpstr>
      <vt:lpstr>DRLs</vt:lpstr>
      <vt:lpstr>Cardiac</vt:lpstr>
      <vt:lpstr>CT_for_NM</vt:lpstr>
      <vt:lpstr>CT_for_PET</vt:lpstr>
      <vt:lpstr>Endocrine</vt:lpstr>
      <vt:lpstr>Gastrointestinal</vt:lpstr>
      <vt:lpstr>Genitourinary</vt:lpstr>
      <vt:lpstr>Haematological</vt:lpstr>
      <vt:lpstr>Hepatobiliary</vt:lpstr>
      <vt:lpstr>Infection</vt:lpstr>
      <vt:lpstr>Lacrimal</vt:lpstr>
      <vt:lpstr>Lymphatic</vt:lpstr>
      <vt:lpstr>Lymphoscintigraphy</vt:lpstr>
      <vt:lpstr>Nervous_system</vt:lpstr>
      <vt:lpstr>NM</vt:lpstr>
      <vt:lpstr>Non_imaging</vt:lpstr>
      <vt:lpstr>Oncology</vt:lpstr>
      <vt:lpstr>PET</vt:lpstr>
      <vt:lpstr>Pulmonary</vt:lpstr>
      <vt:lpstr>Skeletal</vt:lpstr>
      <vt:lpstr>Splenic</vt:lpstr>
    </vt:vector>
  </TitlesOfParts>
  <Company>ARPANSA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ARPANSA</dc:creator>
  <cp:lastModifiedBy>Toby Beveridge</cp:lastModifiedBy>
  <cp:lastPrinted>2022-08-02T23:31:58Z</cp:lastPrinted>
  <dcterms:created xsi:type="dcterms:W3CDTF">2017-06-28T04:58:21Z</dcterms:created>
  <dcterms:modified xsi:type="dcterms:W3CDTF">2023-06-06T00:33:10Z</dcterms:modified>
</cp:coreProperties>
</file>